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HFILE\KGO\szinten.laszlo\Documents\Hivatal\Képviselőtestületi ülések\2025\május 28\beszámoló\"/>
    </mc:Choice>
  </mc:AlternateContent>
  <xr:revisionPtr revIDLastSave="0" documentId="13_ncr:1_{8F0CAA2C-1032-41A9-8CFB-8B87B3CED392}" xr6:coauthVersionLast="36" xr6:coauthVersionMax="36" xr10:uidLastSave="{00000000-0000-0000-0000-000000000000}"/>
  <bookViews>
    <workbookView xWindow="0" yWindow="0" windowWidth="28800" windowHeight="12225" xr2:uid="{53708E72-8BDF-4B4D-9A15-923725F18ADA}"/>
  </bookViews>
  <sheets>
    <sheet name="Össz.p-i.mérleg" sheetId="15" r:id="rId1"/>
    <sheet name="Konsz.mérleg" sheetId="14" r:id="rId2"/>
    <sheet name="Konsz.eredm." sheetId="13" r:id="rId3"/>
    <sheet name="közhatalmi bev." sheetId="12" r:id="rId4"/>
    <sheet name="tám.végl. pe.átv  " sheetId="1" r:id="rId5"/>
    <sheet name="közvetett t." sheetId="20" r:id="rId6"/>
    <sheet name="mc.pe.átad" sheetId="2" r:id="rId7"/>
    <sheet name="maradvány" sheetId="21" r:id="rId8"/>
    <sheet name="Eszközök kim." sheetId="22" r:id="rId9"/>
    <sheet name="vagyonkimutatás" sheetId="23" r:id="rId10"/>
    <sheet name="pü.mérleg Önkorm." sheetId="3" r:id="rId11"/>
    <sheet name="pü.mérleg Hivatal" sheetId="4" r:id="rId12"/>
    <sheet name="püm. GAMESZ. " sheetId="5" r:id="rId13"/>
    <sheet name="püm Festetics" sheetId="6" r:id="rId14"/>
    <sheet name="püm-TASZII." sheetId="7" r:id="rId15"/>
    <sheet name="létszám" sheetId="8" r:id="rId16"/>
    <sheet name="Kötváll ÖNK" sheetId="9" r:id="rId17"/>
    <sheet name="Helyi adó mérték" sheetId="10" r:id="rId18"/>
    <sheet name="részesedések" sheetId="11" r:id="rId19"/>
    <sheet name="pm keret felhasználás" sheetId="16" r:id="rId20"/>
    <sheet name="ellátottak önk." sheetId="17" r:id="rId21"/>
    <sheet name="hitelállomány " sheetId="18" r:id="rId22"/>
    <sheet name="befejezetlen beruházások" sheetId="24" r:id="rId23"/>
    <sheet name="értékvesztés" sheetId="29" r:id="rId24"/>
  </sheets>
  <externalReferences>
    <externalReference r:id="rId25"/>
    <externalReference r:id="rId26"/>
  </externalReferences>
  <definedNames>
    <definedName name="Excel_BuiltIn_Print_Titles" localSheetId="22">#REF!</definedName>
    <definedName name="Excel_BuiltIn_Print_Titles" localSheetId="20">'ellátottak önk.'!$B$8:$IH$9</definedName>
    <definedName name="Excel_BuiltIn_Print_Titles" localSheetId="21">#REF!</definedName>
    <definedName name="Excel_BuiltIn_Print_Titles" localSheetId="2">#REF!</definedName>
    <definedName name="Excel_BuiltIn_Print_Titles" localSheetId="1">#REF!</definedName>
    <definedName name="Excel_BuiltIn_Print_Titles" localSheetId="16">#REF!</definedName>
    <definedName name="Excel_BuiltIn_Print_Titles" localSheetId="3">#REF!</definedName>
    <definedName name="Excel_BuiltIn_Print_Titles" localSheetId="5">#REF!</definedName>
    <definedName name="Excel_BuiltIn_Print_Titles" localSheetId="15">#REF!</definedName>
    <definedName name="Excel_BuiltIn_Print_Titles" localSheetId="0">#REF!</definedName>
    <definedName name="Excel_BuiltIn_Print_Titles" localSheetId="19">#REF!</definedName>
    <definedName name="Excel_BuiltIn_Print_Titles" localSheetId="18">#REF!</definedName>
    <definedName name="Excel_BuiltIn_Print_Titles" localSheetId="9">#REF!</definedName>
    <definedName name="Excel_BuiltIn_Print_Titles">#REF!</definedName>
    <definedName name="közhat.bev.">#REF!</definedName>
    <definedName name="_xlnm.Print_Titles" localSheetId="20">'ellátottak önk.'!$8:$9</definedName>
    <definedName name="_xlnm.Print_Titles" localSheetId="6">mc.pe.átad!$8:$9</definedName>
    <definedName name="_xlnm.Print_Titles" localSheetId="4">'tám.végl. pe.átv  '!$8:$8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1" i="29" l="1"/>
  <c r="G81" i="29"/>
  <c r="F81" i="29"/>
  <c r="E81" i="29"/>
  <c r="D81" i="29"/>
  <c r="C81" i="29"/>
  <c r="H65" i="29"/>
  <c r="G65" i="29"/>
  <c r="F65" i="29"/>
  <c r="E65" i="29"/>
  <c r="D65" i="29"/>
  <c r="C65" i="29"/>
  <c r="H49" i="29"/>
  <c r="G49" i="29"/>
  <c r="F49" i="29"/>
  <c r="E49" i="29"/>
  <c r="D49" i="29"/>
  <c r="C49" i="29"/>
  <c r="R12" i="8" l="1"/>
  <c r="K57" i="3" l="1"/>
  <c r="D57" i="3"/>
  <c r="E56" i="3" l="1"/>
  <c r="C56" i="21"/>
  <c r="D19" i="24" l="1"/>
  <c r="C19" i="24"/>
  <c r="D56" i="3" l="1"/>
  <c r="H53" i="7"/>
  <c r="I53" i="7" s="1"/>
  <c r="I12" i="7"/>
  <c r="I13" i="7"/>
  <c r="I17" i="7"/>
  <c r="I26" i="7"/>
  <c r="I32" i="7"/>
  <c r="I33" i="7"/>
  <c r="I11" i="7"/>
  <c r="E48" i="7"/>
  <c r="E47" i="7"/>
  <c r="E42" i="7"/>
  <c r="E31" i="7"/>
  <c r="E19" i="7"/>
  <c r="E13" i="7"/>
  <c r="D52" i="7"/>
  <c r="E52" i="7" s="1"/>
  <c r="H23" i="7"/>
  <c r="I23" i="7" s="1"/>
  <c r="I55" i="6"/>
  <c r="I35" i="6"/>
  <c r="I34" i="6"/>
  <c r="I28" i="6"/>
  <c r="I25" i="6"/>
  <c r="I14" i="6"/>
  <c r="I15" i="6"/>
  <c r="I13" i="6"/>
  <c r="D55" i="6"/>
  <c r="E55" i="6" s="1"/>
  <c r="D54" i="6"/>
  <c r="E54" i="6"/>
  <c r="E50" i="6"/>
  <c r="E49" i="6"/>
  <c r="E44" i="6"/>
  <c r="E35" i="6"/>
  <c r="E33" i="6"/>
  <c r="E30" i="6"/>
  <c r="E21" i="6"/>
  <c r="H25" i="6"/>
  <c r="I55" i="5"/>
  <c r="I19" i="5"/>
  <c r="I25" i="5"/>
  <c r="I28" i="5"/>
  <c r="I34" i="5"/>
  <c r="I35" i="5"/>
  <c r="I14" i="5"/>
  <c r="I15" i="5"/>
  <c r="I13" i="5"/>
  <c r="E50" i="5"/>
  <c r="H25" i="5"/>
  <c r="E55" i="5"/>
  <c r="E54" i="5"/>
  <c r="E49" i="5"/>
  <c r="E44" i="5"/>
  <c r="E35" i="5"/>
  <c r="E33" i="5"/>
  <c r="E21" i="5"/>
  <c r="E15" i="5"/>
  <c r="D55" i="5"/>
  <c r="E49" i="4"/>
  <c r="I55" i="4"/>
  <c r="H55" i="4"/>
  <c r="I15" i="4"/>
  <c r="I20" i="4"/>
  <c r="I25" i="4"/>
  <c r="I28" i="4"/>
  <c r="I34" i="4"/>
  <c r="I35" i="4"/>
  <c r="I14" i="4"/>
  <c r="I13" i="4"/>
  <c r="H35" i="4"/>
  <c r="H25" i="4"/>
  <c r="E55" i="4"/>
  <c r="E54" i="4"/>
  <c r="E35" i="4"/>
  <c r="E33" i="4"/>
  <c r="D33" i="4"/>
  <c r="E21" i="4"/>
  <c r="E19" i="4"/>
  <c r="E15" i="4"/>
  <c r="D55" i="4"/>
  <c r="L12" i="3"/>
  <c r="L13" i="3"/>
  <c r="L15" i="3"/>
  <c r="L18" i="3"/>
  <c r="L19" i="3"/>
  <c r="L20" i="3"/>
  <c r="L21" i="3"/>
  <c r="L22" i="3"/>
  <c r="L25" i="3"/>
  <c r="L28" i="3"/>
  <c r="L29" i="3"/>
  <c r="L31" i="3"/>
  <c r="L33" i="3"/>
  <c r="L34" i="3"/>
  <c r="L35" i="3"/>
  <c r="L36" i="3"/>
  <c r="L42" i="3"/>
  <c r="L49" i="3"/>
  <c r="L51" i="3"/>
  <c r="L52" i="3"/>
  <c r="L56" i="3"/>
  <c r="L57" i="3"/>
  <c r="L11" i="3"/>
  <c r="K56" i="3"/>
  <c r="K36" i="3"/>
  <c r="K35" i="3"/>
  <c r="K25" i="3"/>
  <c r="E14" i="3"/>
  <c r="E17" i="3"/>
  <c r="E18" i="3"/>
  <c r="E21" i="3"/>
  <c r="E25" i="3"/>
  <c r="E26" i="3"/>
  <c r="E30" i="3"/>
  <c r="E31" i="3"/>
  <c r="E36" i="3"/>
  <c r="E45" i="3"/>
  <c r="E46" i="3"/>
  <c r="E48" i="3"/>
  <c r="E12" i="3"/>
  <c r="D53" i="7" l="1"/>
  <c r="E53" i="7" s="1"/>
  <c r="G108" i="23"/>
  <c r="E108" i="23"/>
  <c r="D108" i="23"/>
  <c r="F108" i="23" s="1"/>
  <c r="F107" i="23"/>
  <c r="F106" i="23"/>
  <c r="F105" i="23"/>
  <c r="F104" i="23"/>
  <c r="F103" i="23"/>
  <c r="F102" i="23"/>
  <c r="F101" i="23"/>
  <c r="F100" i="23"/>
  <c r="G99" i="23"/>
  <c r="E99" i="23"/>
  <c r="D99" i="23"/>
  <c r="F99" i="23" s="1"/>
  <c r="F98" i="23"/>
  <c r="G95" i="23"/>
  <c r="E95" i="23"/>
  <c r="D95" i="23"/>
  <c r="F94" i="23"/>
  <c r="F93" i="23"/>
  <c r="F92" i="23"/>
  <c r="F91" i="23"/>
  <c r="F90" i="23"/>
  <c r="F89" i="23"/>
  <c r="F88" i="23"/>
  <c r="F95" i="23" s="1"/>
  <c r="G87" i="23"/>
  <c r="E87" i="23"/>
  <c r="D87" i="23"/>
  <c r="F87" i="23" s="1"/>
  <c r="F86" i="23"/>
  <c r="G83" i="23"/>
  <c r="E83" i="23"/>
  <c r="D83" i="23"/>
  <c r="F82" i="23"/>
  <c r="F81" i="23"/>
  <c r="F80" i="23"/>
  <c r="F79" i="23"/>
  <c r="F78" i="23"/>
  <c r="F77" i="23"/>
  <c r="F76" i="23"/>
  <c r="F83" i="23" s="1"/>
  <c r="G75" i="23"/>
  <c r="F75" i="23"/>
  <c r="E75" i="23"/>
  <c r="D75" i="23"/>
  <c r="F74" i="23"/>
  <c r="G73" i="23"/>
  <c r="E73" i="23"/>
  <c r="F73" i="23" s="1"/>
  <c r="D73" i="23"/>
  <c r="F72" i="23"/>
  <c r="F71" i="23"/>
  <c r="G67" i="23"/>
  <c r="E67" i="23"/>
  <c r="F67" i="23" s="1"/>
  <c r="D67" i="23"/>
  <c r="F66" i="23"/>
  <c r="F65" i="23"/>
  <c r="F64" i="23"/>
  <c r="F63" i="23"/>
  <c r="F62" i="23"/>
  <c r="G61" i="23"/>
  <c r="E61" i="23"/>
  <c r="D61" i="23"/>
  <c r="F61" i="23" s="1"/>
  <c r="G57" i="23"/>
  <c r="F57" i="23"/>
  <c r="E57" i="23"/>
  <c r="D57" i="23"/>
  <c r="F56" i="23"/>
  <c r="F55" i="23"/>
  <c r="F54" i="23"/>
  <c r="F53" i="23"/>
  <c r="F52" i="23"/>
  <c r="G51" i="23"/>
  <c r="E51" i="23"/>
  <c r="D51" i="23"/>
  <c r="F51" i="23" s="1"/>
  <c r="F50" i="23"/>
  <c r="F49" i="23"/>
  <c r="F48" i="23"/>
  <c r="F47" i="23"/>
  <c r="F46" i="23"/>
  <c r="F45" i="23"/>
  <c r="F44" i="23"/>
  <c r="F43" i="23"/>
  <c r="F42" i="23"/>
  <c r="G41" i="23"/>
  <c r="E41" i="23"/>
  <c r="D41" i="23"/>
  <c r="F41" i="23" s="1"/>
  <c r="F40" i="23"/>
  <c r="F39" i="23"/>
  <c r="F38" i="23"/>
  <c r="F37" i="23"/>
  <c r="F36" i="23"/>
  <c r="F35" i="23"/>
  <c r="F34" i="23"/>
  <c r="F32" i="23"/>
  <c r="F31" i="23"/>
  <c r="F30" i="23"/>
  <c r="F29" i="23"/>
  <c r="F28" i="23"/>
  <c r="F27" i="23"/>
  <c r="F26" i="23"/>
  <c r="F25" i="23"/>
  <c r="F24" i="23"/>
  <c r="F23" i="23"/>
  <c r="F22" i="23"/>
  <c r="F21" i="23"/>
  <c r="F20" i="23"/>
  <c r="F19" i="23"/>
  <c r="F18" i="23"/>
  <c r="F17" i="23"/>
  <c r="G16" i="23"/>
  <c r="E16" i="23"/>
  <c r="D16" i="23"/>
  <c r="F16" i="23" s="1"/>
  <c r="F15" i="23"/>
  <c r="F14" i="23"/>
  <c r="F13" i="23"/>
  <c r="F12" i="23"/>
  <c r="F11" i="23"/>
  <c r="G14" i="2" l="1"/>
  <c r="G15" i="2"/>
  <c r="G17" i="2"/>
  <c r="G18" i="2"/>
  <c r="G19" i="2"/>
  <c r="G20" i="2"/>
  <c r="G21" i="2"/>
  <c r="G22" i="2"/>
  <c r="G23" i="2"/>
  <c r="G26" i="2"/>
  <c r="G27" i="2"/>
  <c r="G28" i="2"/>
  <c r="G30" i="2"/>
  <c r="G33" i="2"/>
  <c r="G35" i="2"/>
  <c r="G36" i="2"/>
  <c r="G37" i="2"/>
  <c r="G38" i="2"/>
  <c r="G40" i="2"/>
  <c r="G41" i="2"/>
  <c r="G46" i="2"/>
  <c r="G50" i="2"/>
  <c r="G53" i="2"/>
  <c r="G54" i="2"/>
  <c r="G55" i="2"/>
  <c r="G56" i="2"/>
  <c r="G13" i="2"/>
  <c r="E20" i="20" l="1"/>
  <c r="D20" i="20"/>
  <c r="E18" i="20"/>
  <c r="E15" i="20"/>
  <c r="E13" i="20"/>
  <c r="C30" i="20"/>
  <c r="C32" i="20" s="1"/>
  <c r="C20" i="20"/>
  <c r="H26" i="18" l="1"/>
  <c r="D26" i="18"/>
  <c r="C26" i="18"/>
  <c r="J13" i="18"/>
  <c r="H13" i="18"/>
  <c r="D13" i="18"/>
  <c r="C13" i="18"/>
  <c r="G28" i="17"/>
  <c r="F28" i="17"/>
  <c r="E28" i="17"/>
  <c r="G27" i="17"/>
  <c r="F24" i="17"/>
  <c r="F29" i="17" s="1"/>
  <c r="E24" i="17"/>
  <c r="E29" i="17" s="1"/>
  <c r="G23" i="17"/>
  <c r="G22" i="17"/>
  <c r="G21" i="17"/>
  <c r="G19" i="17"/>
  <c r="G18" i="17"/>
  <c r="G17" i="17"/>
  <c r="G16" i="17"/>
  <c r="G15" i="17"/>
  <c r="G13" i="17"/>
  <c r="D21" i="16"/>
  <c r="D20" i="16"/>
  <c r="J55" i="15"/>
  <c r="I55" i="15"/>
  <c r="H55" i="15"/>
  <c r="G55" i="15"/>
  <c r="K48" i="15"/>
  <c r="L48" i="15" s="1"/>
  <c r="D47" i="15"/>
  <c r="D55" i="15" s="1"/>
  <c r="C46" i="15"/>
  <c r="E45" i="15"/>
  <c r="E44" i="15"/>
  <c r="K41" i="15"/>
  <c r="L41" i="15" s="1"/>
  <c r="C41" i="15"/>
  <c r="G34" i="15"/>
  <c r="C34" i="15"/>
  <c r="L33" i="15"/>
  <c r="C33" i="15"/>
  <c r="C35" i="15" s="1"/>
  <c r="K32" i="15"/>
  <c r="L32" i="15" s="1"/>
  <c r="J32" i="15"/>
  <c r="I32" i="15"/>
  <c r="H32" i="15"/>
  <c r="J31" i="15"/>
  <c r="I31" i="15"/>
  <c r="H31" i="15"/>
  <c r="K30" i="15"/>
  <c r="L30" i="15" s="1"/>
  <c r="D30" i="15"/>
  <c r="E30" i="15" s="1"/>
  <c r="D29" i="15"/>
  <c r="E29" i="15" s="1"/>
  <c r="K28" i="15"/>
  <c r="L28" i="15" s="1"/>
  <c r="K27" i="15"/>
  <c r="L27" i="15" s="1"/>
  <c r="J27" i="15"/>
  <c r="J34" i="15" s="1"/>
  <c r="I27" i="15"/>
  <c r="I34" i="15" s="1"/>
  <c r="H27" i="15"/>
  <c r="H34" i="15" s="1"/>
  <c r="D25" i="15"/>
  <c r="E25" i="15" s="1"/>
  <c r="G24" i="15"/>
  <c r="D24" i="15"/>
  <c r="E24" i="15" s="1"/>
  <c r="L21" i="15"/>
  <c r="L20" i="15"/>
  <c r="D20" i="15"/>
  <c r="K19" i="15"/>
  <c r="L19" i="15" s="1"/>
  <c r="J19" i="15"/>
  <c r="I19" i="15"/>
  <c r="H19" i="15"/>
  <c r="K18" i="15"/>
  <c r="L18" i="15" s="1"/>
  <c r="J18" i="15"/>
  <c r="I18" i="15"/>
  <c r="H18" i="15"/>
  <c r="K17" i="15"/>
  <c r="L17" i="15" s="1"/>
  <c r="J17" i="15"/>
  <c r="I17" i="15"/>
  <c r="H17" i="15"/>
  <c r="D17" i="15"/>
  <c r="E17" i="15" s="1"/>
  <c r="D16" i="15"/>
  <c r="E16" i="15" s="1"/>
  <c r="K14" i="15"/>
  <c r="L14" i="15" s="1"/>
  <c r="J14" i="15"/>
  <c r="I14" i="15"/>
  <c r="H14" i="15"/>
  <c r="D13" i="15"/>
  <c r="E13" i="15" s="1"/>
  <c r="K12" i="15"/>
  <c r="L12" i="15" s="1"/>
  <c r="J12" i="15"/>
  <c r="I12" i="15"/>
  <c r="H12" i="15"/>
  <c r="K11" i="15"/>
  <c r="L11" i="15" s="1"/>
  <c r="J11" i="15"/>
  <c r="I11" i="15"/>
  <c r="H11" i="15"/>
  <c r="D11" i="15"/>
  <c r="E11" i="15" s="1"/>
  <c r="K10" i="15"/>
  <c r="L10" i="15" s="1"/>
  <c r="J10" i="15"/>
  <c r="J24" i="15" s="1"/>
  <c r="I10" i="15"/>
  <c r="I24" i="15" s="1"/>
  <c r="H10" i="15"/>
  <c r="H24" i="15" s="1"/>
  <c r="A10" i="15"/>
  <c r="A11" i="15" s="1"/>
  <c r="A12" i="15" s="1"/>
  <c r="A13" i="15" s="1"/>
  <c r="A14" i="15" s="1"/>
  <c r="A15" i="15" s="1"/>
  <c r="A16" i="15" s="1"/>
  <c r="A17" i="15" s="1"/>
  <c r="A18" i="15" s="1"/>
  <c r="A19" i="15" s="1"/>
  <c r="A20" i="15" s="1"/>
  <c r="A21" i="15" s="1"/>
  <c r="A22" i="15" s="1"/>
  <c r="A23" i="15" s="1"/>
  <c r="A24" i="15" s="1"/>
  <c r="A25" i="15" s="1"/>
  <c r="A26" i="15" s="1"/>
  <c r="A27" i="15" s="1"/>
  <c r="A28" i="15" s="1"/>
  <c r="A29" i="15" s="1"/>
  <c r="A30" i="15" s="1"/>
  <c r="A31" i="15" s="1"/>
  <c r="A32" i="15" s="1"/>
  <c r="A33" i="15" s="1"/>
  <c r="A34" i="15" s="1"/>
  <c r="A35" i="15" s="1"/>
  <c r="A36" i="15" s="1"/>
  <c r="A37" i="15" s="1"/>
  <c r="A38" i="15" s="1"/>
  <c r="A39" i="15" s="1"/>
  <c r="A40" i="15" s="1"/>
  <c r="A41" i="15" s="1"/>
  <c r="A42" i="15" s="1"/>
  <c r="A43" i="15" s="1"/>
  <c r="A44" i="15" s="1"/>
  <c r="A45" i="15" s="1"/>
  <c r="A46" i="15" s="1"/>
  <c r="A47" i="15" s="1"/>
  <c r="A48" i="15" s="1"/>
  <c r="A49" i="15" s="1"/>
  <c r="A50" i="15" s="1"/>
  <c r="A51" i="15" s="1"/>
  <c r="A52" i="15" s="1"/>
  <c r="A53" i="15" s="1"/>
  <c r="A54" i="15" s="1"/>
  <c r="A55" i="15" s="1"/>
  <c r="A56" i="15" s="1"/>
  <c r="H31" i="12"/>
  <c r="I31" i="12" s="1"/>
  <c r="G31" i="12"/>
  <c r="G33" i="12" s="1"/>
  <c r="F31" i="12"/>
  <c r="F33" i="12" s="1"/>
  <c r="E31" i="12"/>
  <c r="D31" i="12"/>
  <c r="I30" i="12"/>
  <c r="I27" i="12"/>
  <c r="I17" i="12"/>
  <c r="I15" i="12"/>
  <c r="H15" i="12"/>
  <c r="G15" i="12"/>
  <c r="F15" i="12"/>
  <c r="E15" i="12"/>
  <c r="E33" i="12" s="1"/>
  <c r="D15" i="12"/>
  <c r="D33" i="12" s="1"/>
  <c r="I14" i="12"/>
  <c r="I13" i="12"/>
  <c r="I11" i="12"/>
  <c r="G35" i="15" l="1"/>
  <c r="G56" i="15" s="1"/>
  <c r="J35" i="15"/>
  <c r="J56" i="15" s="1"/>
  <c r="H35" i="15"/>
  <c r="H56" i="15" s="1"/>
  <c r="C55" i="15"/>
  <c r="E55" i="15" s="1"/>
  <c r="D33" i="15"/>
  <c r="E33" i="15" s="1"/>
  <c r="G29" i="17"/>
  <c r="G24" i="17"/>
  <c r="C37" i="15"/>
  <c r="E37" i="15" s="1"/>
  <c r="I35" i="15"/>
  <c r="I56" i="15" s="1"/>
  <c r="K24" i="15"/>
  <c r="E47" i="15"/>
  <c r="K55" i="15"/>
  <c r="D34" i="15"/>
  <c r="E34" i="15" s="1"/>
  <c r="K34" i="15"/>
  <c r="L34" i="15" s="1"/>
  <c r="E20" i="15"/>
  <c r="H33" i="12"/>
  <c r="I33" i="12" s="1"/>
  <c r="C56" i="15" l="1"/>
  <c r="C58" i="15" s="1"/>
  <c r="D35" i="15"/>
  <c r="K35" i="15"/>
  <c r="L24" i="15"/>
  <c r="K56" i="15" l="1"/>
  <c r="L35" i="15"/>
  <c r="D56" i="15"/>
  <c r="E56" i="15" s="1"/>
  <c r="E35" i="15"/>
  <c r="L56" i="15" l="1"/>
  <c r="J15" i="11"/>
  <c r="H15" i="11"/>
  <c r="G15" i="11"/>
  <c r="F15" i="11"/>
  <c r="E15" i="11"/>
  <c r="I14" i="11"/>
  <c r="I13" i="11"/>
  <c r="I12" i="11"/>
  <c r="I11" i="11"/>
  <c r="I15" i="11" s="1"/>
  <c r="I10" i="11"/>
  <c r="Q25" i="10" l="1"/>
  <c r="O25" i="10"/>
  <c r="N25" i="10"/>
  <c r="M25" i="10"/>
  <c r="L25" i="10"/>
  <c r="K25" i="10"/>
  <c r="J25" i="10"/>
  <c r="I25" i="10"/>
  <c r="H25" i="10"/>
  <c r="G25" i="10"/>
  <c r="F25" i="10"/>
  <c r="E25" i="10"/>
  <c r="D25" i="10"/>
  <c r="C25" i="10"/>
  <c r="E105" i="9" l="1"/>
  <c r="D105" i="9"/>
  <c r="H47" i="8"/>
  <c r="G47" i="8"/>
  <c r="AA45" i="8"/>
  <c r="AA47" i="8" s="1"/>
  <c r="W45" i="8"/>
  <c r="W47" i="8" s="1"/>
  <c r="Q45" i="8"/>
  <c r="Q47" i="8" s="1"/>
  <c r="O45" i="8"/>
  <c r="O47" i="8" s="1"/>
  <c r="L45" i="8"/>
  <c r="L47" i="8" s="1"/>
  <c r="K45" i="8"/>
  <c r="K47" i="8" s="1"/>
  <c r="J45" i="8"/>
  <c r="J47" i="8" s="1"/>
  <c r="I45" i="8"/>
  <c r="H45" i="8"/>
  <c r="G45" i="8"/>
  <c r="F45" i="8"/>
  <c r="F47" i="8" s="1"/>
  <c r="E45" i="8"/>
  <c r="E47" i="8" s="1"/>
  <c r="C45" i="8"/>
  <c r="C47" i="8" s="1"/>
  <c r="F42" i="8"/>
  <c r="E42" i="8"/>
  <c r="C42" i="8"/>
  <c r="D41" i="8"/>
  <c r="R41" i="8" s="1"/>
  <c r="D39" i="8"/>
  <c r="R39" i="8" s="1"/>
  <c r="X37" i="8"/>
  <c r="X42" i="8" s="1"/>
  <c r="X45" i="8" s="1"/>
  <c r="X47" i="8" s="1"/>
  <c r="V37" i="8"/>
  <c r="V42" i="8" s="1"/>
  <c r="D37" i="8"/>
  <c r="R37" i="8" s="1"/>
  <c r="D35" i="8"/>
  <c r="R35" i="8" s="1"/>
  <c r="AA32" i="8"/>
  <c r="Z32" i="8"/>
  <c r="Z45" i="8" s="1"/>
  <c r="Z47" i="8" s="1"/>
  <c r="X32" i="8"/>
  <c r="W32" i="8"/>
  <c r="V32" i="8"/>
  <c r="V45" i="8" s="1"/>
  <c r="V47" i="8" s="1"/>
  <c r="T32" i="8"/>
  <c r="T45" i="8" s="1"/>
  <c r="T47" i="8" s="1"/>
  <c r="S32" i="8"/>
  <c r="S45" i="8" s="1"/>
  <c r="S47" i="8" s="1"/>
  <c r="Q32" i="8"/>
  <c r="P32" i="8"/>
  <c r="P45" i="8" s="1"/>
  <c r="P47" i="8" s="1"/>
  <c r="O32" i="8"/>
  <c r="M32" i="8"/>
  <c r="M45" i="8" s="1"/>
  <c r="M47" i="8" s="1"/>
  <c r="L32" i="8"/>
  <c r="Y31" i="8"/>
  <c r="R31" i="8"/>
  <c r="N31" i="8"/>
  <c r="U31" i="8" s="1"/>
  <c r="Y30" i="8"/>
  <c r="R30" i="8"/>
  <c r="N30" i="8"/>
  <c r="U30" i="8" s="1"/>
  <c r="AB29" i="8"/>
  <c r="Y29" i="8"/>
  <c r="R29" i="8"/>
  <c r="N29" i="8"/>
  <c r="U29" i="8" s="1"/>
  <c r="AB28" i="8"/>
  <c r="Y28" i="8"/>
  <c r="Y32" i="8" s="1"/>
  <c r="R28" i="8"/>
  <c r="N28" i="8"/>
  <c r="U28" i="8" s="1"/>
  <c r="AB27" i="8"/>
  <c r="Y27" i="8"/>
  <c r="U27" i="8"/>
  <c r="R27" i="8"/>
  <c r="N27" i="8"/>
  <c r="AB26" i="8"/>
  <c r="Y26" i="8"/>
  <c r="U26" i="8"/>
  <c r="R26" i="8"/>
  <c r="N26" i="8"/>
  <c r="Y25" i="8"/>
  <c r="R25" i="8"/>
  <c r="N25" i="8"/>
  <c r="U25" i="8" s="1"/>
  <c r="Y24" i="8"/>
  <c r="AB24" i="8" s="1"/>
  <c r="U24" i="8"/>
  <c r="AB23" i="8"/>
  <c r="Y23" i="8"/>
  <c r="U23" i="8"/>
  <c r="R23" i="8"/>
  <c r="N23" i="8"/>
  <c r="AB22" i="8"/>
  <c r="Y22" i="8"/>
  <c r="U22" i="8"/>
  <c r="R22" i="8"/>
  <c r="R32" i="8" s="1"/>
  <c r="N22" i="8"/>
  <c r="R18" i="8"/>
  <c r="L18" i="8"/>
  <c r="N18" i="8" s="1"/>
  <c r="R17" i="8"/>
  <c r="Y17" i="8" s="1"/>
  <c r="AB17" i="8" s="1"/>
  <c r="N17" i="8"/>
  <c r="R15" i="8"/>
  <c r="Y15" i="8" s="1"/>
  <c r="AB15" i="8" s="1"/>
  <c r="N15" i="8"/>
  <c r="Y12" i="8"/>
  <c r="AB12" i="8" s="1"/>
  <c r="I12" i="8"/>
  <c r="I47" i="8" s="1"/>
  <c r="D12" i="8"/>
  <c r="AB10" i="8"/>
  <c r="U10" i="8"/>
  <c r="G27" i="9" l="1"/>
  <c r="G105" i="9" s="1"/>
  <c r="F105" i="9"/>
  <c r="Y39" i="8"/>
  <c r="AB39" i="8" s="1"/>
  <c r="U39" i="8"/>
  <c r="U32" i="8"/>
  <c r="Y41" i="8"/>
  <c r="AB41" i="8" s="1"/>
  <c r="U41" i="8"/>
  <c r="Y35" i="8"/>
  <c r="AB35" i="8" s="1"/>
  <c r="U35" i="8"/>
  <c r="Y37" i="8"/>
  <c r="AB37" i="8" s="1"/>
  <c r="U37" i="8"/>
  <c r="U17" i="8"/>
  <c r="D42" i="8"/>
  <c r="U15" i="8"/>
  <c r="U18" i="8" s="1"/>
  <c r="AB25" i="8"/>
  <c r="AB32" i="8" s="1"/>
  <c r="AB31" i="8"/>
  <c r="U12" i="8"/>
  <c r="AB30" i="8"/>
  <c r="N32" i="8"/>
  <c r="N45" i="8" s="1"/>
  <c r="N47" i="8" s="1"/>
  <c r="Y18" i="8"/>
  <c r="AB18" i="8" l="1"/>
  <c r="D45" i="8"/>
  <c r="D47" i="8" s="1"/>
  <c r="R42" i="8"/>
  <c r="U42" i="8" l="1"/>
  <c r="U45" i="8" s="1"/>
  <c r="U47" i="8" s="1"/>
  <c r="Y42" i="8"/>
  <c r="R45" i="8"/>
  <c r="R47" i="8" s="1"/>
  <c r="AB42" i="8" l="1"/>
  <c r="AB45" i="8" s="1"/>
  <c r="AB47" i="8" s="1"/>
  <c r="Y45" i="8"/>
  <c r="Y47" i="8" s="1"/>
  <c r="A11" i="7" l="1"/>
  <c r="A12" i="7" s="1"/>
  <c r="A13" i="7" s="1"/>
  <c r="A14" i="7" s="1"/>
  <c r="A15" i="7" s="1"/>
  <c r="A16" i="7" s="1"/>
  <c r="A17" i="7" s="1"/>
  <c r="A18" i="7" s="1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A35" i="7" s="1"/>
  <c r="A36" i="7" s="1"/>
  <c r="A37" i="7" s="1"/>
  <c r="A38" i="7" s="1"/>
  <c r="A39" i="7" s="1"/>
  <c r="A40" i="7" s="1"/>
  <c r="A41" i="7" s="1"/>
  <c r="A42" i="7" s="1"/>
  <c r="A43" i="7" s="1"/>
  <c r="A44" i="7" s="1"/>
  <c r="A45" i="7" s="1"/>
  <c r="A46" i="7" s="1"/>
  <c r="A47" i="7" s="1"/>
  <c r="A48" i="7" s="1"/>
  <c r="A49" i="7" s="1"/>
  <c r="A50" i="7" s="1"/>
  <c r="A51" i="7" s="1"/>
  <c r="A52" i="7" s="1"/>
  <c r="A53" i="7" s="1"/>
  <c r="A15" i="6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37" i="6" s="1"/>
  <c r="A38" i="6" s="1"/>
  <c r="A39" i="6" s="1"/>
  <c r="A40" i="6" s="1"/>
  <c r="A41" i="6" s="1"/>
  <c r="A42" i="6" s="1"/>
  <c r="A43" i="6" s="1"/>
  <c r="A44" i="6" s="1"/>
  <c r="A45" i="6" s="1"/>
  <c r="A46" i="6" s="1"/>
  <c r="A47" i="6" s="1"/>
  <c r="A48" i="6" s="1"/>
  <c r="A49" i="6" s="1"/>
  <c r="A50" i="6" s="1"/>
  <c r="A51" i="6" s="1"/>
  <c r="A52" i="6" s="1"/>
  <c r="A53" i="6" s="1"/>
  <c r="A54" i="6" s="1"/>
  <c r="A55" i="6" s="1"/>
  <c r="A14" i="6"/>
  <c r="A13" i="6"/>
  <c r="A13" i="5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13" i="4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J56" i="3"/>
  <c r="I56" i="3"/>
  <c r="H56" i="3"/>
  <c r="J36" i="3"/>
  <c r="J57" i="3" s="1"/>
  <c r="I36" i="3"/>
  <c r="I57" i="3" s="1"/>
  <c r="J25" i="3"/>
  <c r="I25" i="3"/>
  <c r="H25" i="3"/>
  <c r="H36" i="3" s="1"/>
  <c r="H57" i="3" s="1"/>
  <c r="A11" i="3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E81" i="2"/>
  <c r="E83" i="2" s="1"/>
  <c r="E73" i="2"/>
  <c r="E75" i="2" s="1"/>
  <c r="E65" i="2"/>
  <c r="E57" i="2"/>
  <c r="E23" i="2"/>
  <c r="C65" i="1"/>
  <c r="C64" i="1"/>
  <c r="C56" i="1"/>
  <c r="C54" i="1"/>
  <c r="C57" i="1" s="1"/>
  <c r="C49" i="1"/>
  <c r="C50" i="1" s="1"/>
  <c r="C42" i="1"/>
  <c r="C43" i="1" s="1"/>
  <c r="C44" i="1" s="1"/>
  <c r="C37" i="1"/>
  <c r="C68" i="1" s="1"/>
  <c r="C33" i="1"/>
  <c r="C39" i="1" s="1"/>
  <c r="C31" i="1"/>
  <c r="C29" i="1"/>
  <c r="C27" i="1"/>
  <c r="C24" i="1"/>
  <c r="C12" i="1"/>
  <c r="E59" i="2" l="1"/>
  <c r="E67" i="2"/>
  <c r="C70" i="1"/>
  <c r="C67" i="1"/>
  <c r="C57" i="3" l="1"/>
  <c r="E57" i="3" s="1"/>
</calcChain>
</file>

<file path=xl/sharedStrings.xml><?xml version="1.0" encoding="utf-8"?>
<sst xmlns="http://schemas.openxmlformats.org/spreadsheetml/2006/main" count="2088" uniqueCount="924">
  <si>
    <t>Hévíz Város Önkormányzat és intézményei</t>
  </si>
  <si>
    <t>működési célú támogatások államháztartáson belülről  és kívülről</t>
  </si>
  <si>
    <t>Sorszám</t>
  </si>
  <si>
    <t>Megnevezés</t>
  </si>
  <si>
    <t xml:space="preserve">Előirányzat összesen </t>
  </si>
  <si>
    <t>1.</t>
  </si>
  <si>
    <t xml:space="preserve">Hévíz Város Önkormányzat </t>
  </si>
  <si>
    <t>2.</t>
  </si>
  <si>
    <t>Állami támogatás</t>
  </si>
  <si>
    <t>3.</t>
  </si>
  <si>
    <t xml:space="preserve">Helyi önkorm. általános  működésének és ágazati feladatainak támogatása </t>
  </si>
  <si>
    <t>4.</t>
  </si>
  <si>
    <t xml:space="preserve">  Helyi önkormányzatok működésének általános támogatásai</t>
  </si>
  <si>
    <t>5.</t>
  </si>
  <si>
    <t xml:space="preserve">  Települési önkormányzatok egyes köznevelési feladatainak támogatása </t>
  </si>
  <si>
    <t>6.</t>
  </si>
  <si>
    <t xml:space="preserve">  T. önk. szociális, gyermekjóléti és gyermekétkeztetési feladatainak tám. </t>
  </si>
  <si>
    <t>7.</t>
  </si>
  <si>
    <t xml:space="preserve">            Szociális és gyermekjóléti támogatás</t>
  </si>
  <si>
    <t>8.</t>
  </si>
  <si>
    <t xml:space="preserve">            Gyermekétkeztetési támogatás</t>
  </si>
  <si>
    <t>9.</t>
  </si>
  <si>
    <t xml:space="preserve">  Települési önkormányzatok kulturális feladatainak támogatása</t>
  </si>
  <si>
    <t>10.</t>
  </si>
  <si>
    <t xml:space="preserve">Egyéb központi támogatás </t>
  </si>
  <si>
    <t>11.</t>
  </si>
  <si>
    <t>Működési célú költségvetési támogatás és kiegészítőtámogatás</t>
  </si>
  <si>
    <t>12.</t>
  </si>
  <si>
    <t>Elszámolásból származóbevételek</t>
  </si>
  <si>
    <t>13.</t>
  </si>
  <si>
    <t xml:space="preserve">Egyéb működési célú támogatások bevételei államháztartáson belülről </t>
  </si>
  <si>
    <t>14.</t>
  </si>
  <si>
    <t>Központi költségvetési szervektől működési célra átvett peszk.:</t>
  </si>
  <si>
    <t xml:space="preserve"> 15.1</t>
  </si>
  <si>
    <t>"Válaszd a hazait!" 2023. évi elszámolás alapján</t>
  </si>
  <si>
    <t xml:space="preserve"> 15.2</t>
  </si>
  <si>
    <t>Be Ready DRP0200793 pályázat</t>
  </si>
  <si>
    <t>16.</t>
  </si>
  <si>
    <t>Fejezeti kezelésű előirányzatok:</t>
  </si>
  <si>
    <t>17.</t>
  </si>
  <si>
    <t>Bursa Hungarica 2023. évi visszafizetése</t>
  </si>
  <si>
    <t>18.</t>
  </si>
  <si>
    <t>Egyéb fejezeti kezelésű előirányzatok</t>
  </si>
  <si>
    <t>19.</t>
  </si>
  <si>
    <t>20.</t>
  </si>
  <si>
    <t>Önkormányzatoktól támogatás működési célra:</t>
  </si>
  <si>
    <t>21.</t>
  </si>
  <si>
    <t>22.</t>
  </si>
  <si>
    <t>Hévíz Város Önkormányzat Áht-n belüli végleges pénzeszk. átvétel összesen:</t>
  </si>
  <si>
    <t xml:space="preserve"> 23.1</t>
  </si>
  <si>
    <t>OTP Bank Nyrt - Hévízi Futófesztivál</t>
  </si>
  <si>
    <t xml:space="preserve"> 23.2</t>
  </si>
  <si>
    <t xml:space="preserve">DRV Zrt. Lakossági ivóvíz- és csatornaszolgáltatás 2023. évi támogatás fel nem használt részének visszafizetése </t>
  </si>
  <si>
    <t>24.</t>
  </si>
  <si>
    <t>Működési célú pénzeszköz átvétel Áht-n kívülről:</t>
  </si>
  <si>
    <t>25.</t>
  </si>
  <si>
    <t>Hévíz Város Önkormányzat támogatás, végleges pénzeszk. átvétel összesen:</t>
  </si>
  <si>
    <t>Polgármesteri Hivatal</t>
  </si>
  <si>
    <t>26.</t>
  </si>
  <si>
    <t>Választási eljárás normatív támogatása</t>
  </si>
  <si>
    <t>27.</t>
  </si>
  <si>
    <t>Egyéb működési célú támogatás bevétele áht-én belülről  összesen:</t>
  </si>
  <si>
    <t>28.</t>
  </si>
  <si>
    <t>Polgármesteri Hivatal összesen:</t>
  </si>
  <si>
    <t>GAMESZ</t>
  </si>
  <si>
    <t>29.</t>
  </si>
  <si>
    <t>Zm-i Kormányhivatal Munkaügyi Központ</t>
  </si>
  <si>
    <t>30.</t>
  </si>
  <si>
    <t>Nemzeti Rehabilitációs és Szociális Hivatal</t>
  </si>
  <si>
    <t>31.</t>
  </si>
  <si>
    <t>32.</t>
  </si>
  <si>
    <t>GAMESZ mindösszesen:</t>
  </si>
  <si>
    <t>Gróf  I. Festetics György Művelődési Központ</t>
  </si>
  <si>
    <t>33.</t>
  </si>
  <si>
    <t>34.</t>
  </si>
  <si>
    <t>35.</t>
  </si>
  <si>
    <t>Lakosságtól</t>
  </si>
  <si>
    <t>36.</t>
  </si>
  <si>
    <t>37.</t>
  </si>
  <si>
    <t>Gróf  I. Festetics György Művelődési Központ mindösszesen:</t>
  </si>
  <si>
    <t>Teréz Anya  Szociális Integrált Intézmény</t>
  </si>
  <si>
    <t>38.</t>
  </si>
  <si>
    <t>39.</t>
  </si>
  <si>
    <t xml:space="preserve">Társadalombiztosítási alap támogatása </t>
  </si>
  <si>
    <t>40.</t>
  </si>
  <si>
    <t>Slachta Margit Nemzeti Szociálpolitikai Intézet</t>
  </si>
  <si>
    <t>41.</t>
  </si>
  <si>
    <t>42.</t>
  </si>
  <si>
    <t>43.</t>
  </si>
  <si>
    <t>Teréz Anya Szociális Integrált Int. mindösszesen:</t>
  </si>
  <si>
    <t>44.</t>
  </si>
  <si>
    <t xml:space="preserve">Egyéb működési célú támogatások bevételei államháztartáson belülről össz. </t>
  </si>
  <si>
    <t>45.</t>
  </si>
  <si>
    <t>Mindösszesen ÁHT-n kívüli működési pénzeszköz átvétel</t>
  </si>
  <si>
    <t>46.</t>
  </si>
  <si>
    <t>Támogatás, végleges pénzeszköz átvétel összesen:</t>
  </si>
  <si>
    <t xml:space="preserve">Hévíz Város Önkormányzat  és intézményei
</t>
  </si>
  <si>
    <t>2024. évi egyéb működési célú támogatások ÁHT-én beülre és  és működési támogatások ÁHT-n kívülre</t>
  </si>
  <si>
    <t>I.</t>
  </si>
  <si>
    <t xml:space="preserve">Működési célú támogatások államháztartáson belülre </t>
  </si>
  <si>
    <t>Hévízí Rendőrörs mozgóőri szolgálatra</t>
  </si>
  <si>
    <t xml:space="preserve">Bursa Hungarica ösztöndij </t>
  </si>
  <si>
    <t xml:space="preserve">Keszthely és Környéke Többcélú Kistérségi Társulásnak belső ellenőrzésre </t>
  </si>
  <si>
    <t xml:space="preserve">Zala Megyei Önkormányzat Zalavári park működési támogatása </t>
  </si>
  <si>
    <t>Nagykanizsai Tankerületi Központ</t>
  </si>
  <si>
    <t>Schullhof sétány GINOP-7.1.9-17 pályázat</t>
  </si>
  <si>
    <t>MFP Zrínyi u.útfelújítás  el nem számolt támogatási összeg visszafizetése</t>
  </si>
  <si>
    <t>Sármellék Község Önkormányzata - köztemetés</t>
  </si>
  <si>
    <t>TOP-3.1.1-15-ZA1-2016-00005 - el nem számolt támogatási összeg visszafizetése</t>
  </si>
  <si>
    <t>Gyermekorvosi ügyelet működésének támogatása (2024.09.01-2024.12.31.)</t>
  </si>
  <si>
    <t>Működési célú támogatások államháztartáson belülre összesen</t>
  </si>
  <si>
    <t>II.</t>
  </si>
  <si>
    <t xml:space="preserve">Működési célú támogatások államháztartáson kívülre </t>
  </si>
  <si>
    <t xml:space="preserve">Hévíz Sportkör </t>
  </si>
  <si>
    <t>Hévíz Sportkör TAO pályázat működési célú önrésze</t>
  </si>
  <si>
    <t>Hévíz Turizmus Marketing Egyesület [1/2016(I. 28.) Kt.hat.]</t>
  </si>
  <si>
    <t>Hévízi Turisztikai Nonprofit Kft</t>
  </si>
  <si>
    <t>Hévízi Turisztikai Nonprofit Kft Hungarikum alapprogram</t>
  </si>
  <si>
    <t>Hévíz Balaton Airport Kft (működési és marketing tevékenység)</t>
  </si>
  <si>
    <t>Musica Antiqua Együttes Baráti Köre működés</t>
  </si>
  <si>
    <t>Termál Út Kis-Balaton Kerékpáros Egyesület működési támogatás</t>
  </si>
  <si>
    <t xml:space="preserve">Hévízi Szobakiadók Szövetsége </t>
  </si>
  <si>
    <t xml:space="preserve">Hévízi Tiszta Forrás Dalkör </t>
  </si>
  <si>
    <t>Csokonai Vitéz Mihály Irodalmi és Művészeti  Társaság</t>
  </si>
  <si>
    <t>Hévízi Kálvin Alapítvány</t>
  </si>
  <si>
    <t>Tapolcai Honvéd Kulturális Egyesület</t>
  </si>
  <si>
    <t>15.</t>
  </si>
  <si>
    <t>Hévízi Önkéntes Tűzoltó Egyesület</t>
  </si>
  <si>
    <t>Polgárőr Egyesület Alsópáhok</t>
  </si>
  <si>
    <t>Hévízi Római Katolikus Egyházközösség</t>
  </si>
  <si>
    <t xml:space="preserve">Happy Dixieland Band Baráti Kör Egyesület </t>
  </si>
  <si>
    <t>Hévízi Térségi Zonta Klub Egyesület</t>
  </si>
  <si>
    <t>Helikon Kórus és Baráti Köre Közhasznú Egyesület</t>
  </si>
  <si>
    <t>Hévízi Evangélikus és Református Templomépítő és Fenntartó Alapítvány</t>
  </si>
  <si>
    <t>Keszthelyi Mentők Alapítvány</t>
  </si>
  <si>
    <t>23.</t>
  </si>
  <si>
    <t xml:space="preserve">Polgári Védelmi Szövetség </t>
  </si>
  <si>
    <t>Keszthely és Környéke Evangélikus Egyházközösség ( Hévízi Evangélikus Fiókgyülekezetnél felhasználható)</t>
  </si>
  <si>
    <t>Magyar Máltai Szeretetszolgálat: Támogató szolgálat</t>
  </si>
  <si>
    <t>Hévízi Futó és Fitnesz Egyesület</t>
  </si>
  <si>
    <t>Cser Kiadó Hévíz Folyóirat Antológia kiadása</t>
  </si>
  <si>
    <t>Bársonytalp a Cicákért Zala Egyesület</t>
  </si>
  <si>
    <t>Felosztható keret</t>
  </si>
  <si>
    <t>Immánuel Magyar-Izraeli Baráti Társaság</t>
  </si>
  <si>
    <t>2024. évi lakossági víz és csatornaszolgáltatás támogatás DRV Zrt</t>
  </si>
  <si>
    <t>Működési célú támogatások államháztartáson kívülre összesen</t>
  </si>
  <si>
    <t xml:space="preserve"> Önkormányzat működési célú támogatások mindösszesen </t>
  </si>
  <si>
    <t>III.</t>
  </si>
  <si>
    <t>Európai parlamenti és önkormányzati képviselő választáson SzSzB tag távolléti díj</t>
  </si>
  <si>
    <t>Működési célú támogatások államháztartáson kívülre összesen:</t>
  </si>
  <si>
    <t>Polgármesteri Hivatal működési célú támogatás mindösszesen:</t>
  </si>
  <si>
    <t xml:space="preserve">Gazdasági, Műszaki Ellátó Szervezet </t>
  </si>
  <si>
    <t>IV.</t>
  </si>
  <si>
    <t>Működési célú támogatások államháztartáson belülre</t>
  </si>
  <si>
    <t>2023. évi közfoglalkoztatási támogatás visszafizetése (ZM Korm Hiv)</t>
  </si>
  <si>
    <t>Működési célú támogatások államháztartáson belülre összesen:</t>
  </si>
  <si>
    <t>Gazdasági, Műszaki Ellátó Szervezet működési célú támogatás mindösszesen:</t>
  </si>
  <si>
    <t xml:space="preserve">Teréz Anya Szociális Integrált Intézmény </t>
  </si>
  <si>
    <t>V.</t>
  </si>
  <si>
    <t>Teréz Anya Szociális Integrált Intézmény működési célú támogatás mindösszesen:</t>
  </si>
  <si>
    <t>Hévíz Város Önkormányzat</t>
  </si>
  <si>
    <t xml:space="preserve">2024. évi pénzügyi mérlege </t>
  </si>
  <si>
    <t>Sor- szám</t>
  </si>
  <si>
    <t>A</t>
  </si>
  <si>
    <t>B</t>
  </si>
  <si>
    <t>C</t>
  </si>
  <si>
    <t>D</t>
  </si>
  <si>
    <t>Bevételek</t>
  </si>
  <si>
    <t>Kiadások</t>
  </si>
  <si>
    <t xml:space="preserve">Költségvetési bevételek </t>
  </si>
  <si>
    <t>Költségvetési kiadás</t>
  </si>
  <si>
    <t xml:space="preserve">    1. Működési célú támogatások államháztartáson belülről </t>
  </si>
  <si>
    <t xml:space="preserve">   1. Személyi juttatások (K1)</t>
  </si>
  <si>
    <t xml:space="preserve">       1.1. Önkormányzatok működési támogatásai (B11)</t>
  </si>
  <si>
    <t xml:space="preserve">   2. Munkaadót terhelő járulékok és szociális hozzájárulási adó (K2)</t>
  </si>
  <si>
    <t xml:space="preserve">       1.2 Elvonások, befizetések bevételei ( B12)</t>
  </si>
  <si>
    <t xml:space="preserve">   3. Dologi kiadások (K3)</t>
  </si>
  <si>
    <t xml:space="preserve">       1.3 Egyéb működési célú támogatások bevételei államh. belül (B16)</t>
  </si>
  <si>
    <t xml:space="preserve">    2. Felhalmozási célú támogatások államháztartáson belülről</t>
  </si>
  <si>
    <t xml:space="preserve">    4. Ellátottak pénzbeli juttatásai (K4)</t>
  </si>
  <si>
    <t xml:space="preserve">       2.1.  Felhalmozási célú önk-i támogatások (B21)</t>
  </si>
  <si>
    <t xml:space="preserve">       2.2. Egyéb felhalmozási célú támogatás Áht-n belülről (B25)</t>
  </si>
  <si>
    <t xml:space="preserve">    5.  Egyéb működési célú kiadások (K5)</t>
  </si>
  <si>
    <t xml:space="preserve">    3. Közhatalmi bevételek (B3)</t>
  </si>
  <si>
    <t xml:space="preserve">       ebből: működési célú támog. államháztartáson belülre (K506)</t>
  </si>
  <si>
    <t xml:space="preserve">     </t>
  </si>
  <si>
    <t xml:space="preserve">                   működési célú támog. államháztartáson kívülre (K512)</t>
  </si>
  <si>
    <t xml:space="preserve">                   elvonások , befizetések (K502)</t>
  </si>
  <si>
    <t xml:space="preserve">     4. Működési bevételek (B4)</t>
  </si>
  <si>
    <t xml:space="preserve">                    működési célú tartalék (K513)</t>
  </si>
  <si>
    <t xml:space="preserve">                    általános tartalék  (K513)</t>
  </si>
  <si>
    <t xml:space="preserve">      5. Felhalmozási bevételek </t>
  </si>
  <si>
    <t xml:space="preserve">         5.1. Immateriális javak értékesítése (B51)</t>
  </si>
  <si>
    <t xml:space="preserve">         5.2. Ingatlanok értékesítése (B52)</t>
  </si>
  <si>
    <t>Működési pénzforgalmi kiadás összesen:</t>
  </si>
  <si>
    <t xml:space="preserve">         5.3. Egyéb tárgyi eszközök értékesítése (B53)</t>
  </si>
  <si>
    <t xml:space="preserve">         5.4. Részesedések értékesítése (B54)</t>
  </si>
  <si>
    <t>Felhalmozási kiadás</t>
  </si>
  <si>
    <t xml:space="preserve">         5.5. Részesedések megszűnéséhez kapcsolódó bevételek (B55)</t>
  </si>
  <si>
    <t xml:space="preserve">    6. Beruházások  (K6)</t>
  </si>
  <si>
    <t xml:space="preserve">    7. Felújítások (K7)</t>
  </si>
  <si>
    <t xml:space="preserve">       6. Működési célú átvett pénzeszközök (B6)</t>
  </si>
  <si>
    <t xml:space="preserve">    8. Egyéb  felhalmozási célú kiadások (K8)</t>
  </si>
  <si>
    <t xml:space="preserve">       7. Felhalmozási célú átvett pénzeszközök (B7)</t>
  </si>
  <si>
    <t xml:space="preserve">       ebből: felhalmozási célú  támog. államháztartáson belülre (K84)</t>
  </si>
  <si>
    <t xml:space="preserve">                 felhalmozási  visszatérítendő tám., kölcsön Áht-n kív. (K86)</t>
  </si>
  <si>
    <t xml:space="preserve">                 felhalmozásci célú támog. államháztartáson kívülre (K89)</t>
  </si>
  <si>
    <t xml:space="preserve">Működési pénzforgalmi bevétel összesen : </t>
  </si>
  <si>
    <t xml:space="preserve">                 felhalmozási célú tartalék  (K513)</t>
  </si>
  <si>
    <t>Felhalmozási pénzforgalmi bevétel összesen:</t>
  </si>
  <si>
    <t>Felhalmozási pénzforgalmi kiadás összesen:</t>
  </si>
  <si>
    <t xml:space="preserve"> Költségvetési bevételek összesen:</t>
  </si>
  <si>
    <t>Költségvetési kiadások összesen:</t>
  </si>
  <si>
    <t>Költségvetési egyenleg (hiány - , többlet +)</t>
  </si>
  <si>
    <t xml:space="preserve">      8. Finanszírozási célú bevételek</t>
  </si>
  <si>
    <t>9. Finanszírozási célú kiadások</t>
  </si>
  <si>
    <t xml:space="preserve">      8.1. Belföldi finanszírozás bevételei </t>
  </si>
  <si>
    <t xml:space="preserve">      9.1. Belföldi finanszírozás kiadásai </t>
  </si>
  <si>
    <r>
      <t xml:space="preserve">     </t>
    </r>
    <r>
      <rPr>
        <sz val="7"/>
        <color indexed="8"/>
        <rFont val="Times New Roman"/>
        <family val="1"/>
        <charset val="238"/>
      </rPr>
      <t xml:space="preserve"> 8.1.1. Hitel-, kölcsön felvétel pü-i vállalkozásoktól</t>
    </r>
    <r>
      <rPr>
        <b/>
        <sz val="7"/>
        <color rgb="FF0070C0"/>
        <rFont val="Times New Roman"/>
        <family val="1"/>
        <charset val="238"/>
      </rPr>
      <t xml:space="preserve"> </t>
    </r>
  </si>
  <si>
    <t xml:space="preserve">      9.1.1. Hitel-, kölcsön törlesztés államháztartáson kívülre</t>
  </si>
  <si>
    <t xml:space="preserve">      8.1.2. Belföldi értékpapírok bevételei </t>
  </si>
  <si>
    <t xml:space="preserve">      9.1.2. Belföldi értékpapírok kiadásai </t>
  </si>
  <si>
    <t xml:space="preserve">      8.1.3. Maradvány igénybevétele (B813)</t>
  </si>
  <si>
    <t xml:space="preserve">         9.1.2.3. Befektetési célú belföldi értékpapírok vásárlása </t>
  </si>
  <si>
    <t xml:space="preserve">         8.1.3.1.  előző évi költségvetési maradvány igénybevétele (B8131)</t>
  </si>
  <si>
    <t xml:space="preserve">         9.1.2.4. Befektetési célú belföldi értékpapírok beváltása </t>
  </si>
  <si>
    <t xml:space="preserve">         8.1.3.2.  előző évi költségvetési maradvány  igénybevétele  (pályázati támogatások) (B8131) </t>
  </si>
  <si>
    <t xml:space="preserve">         8.1.3.3. előző évi vállalkozási maradvány igénybevétele (B8132)</t>
  </si>
  <si>
    <t xml:space="preserve">      8.1.4. Államháztartáson belüli megelőlegezések (B814)</t>
  </si>
  <si>
    <t xml:space="preserve">      9.1.3. Államháztartáson belüli megelőlegezések folyósítása</t>
  </si>
  <si>
    <t xml:space="preserve">      8.1.5. Államháztartáson belüli megelőlegezések törlesztése </t>
  </si>
  <si>
    <t xml:space="preserve">      8.1.6. Központi, irányító szervi támogatás </t>
  </si>
  <si>
    <t xml:space="preserve">      9.1.5. Központi, irányító szervi támogatás folyósítása (K915)</t>
  </si>
  <si>
    <t xml:space="preserve">         8.1.6.1. Központi, irányító szervi támogatás működési </t>
  </si>
  <si>
    <t xml:space="preserve">         9.1.5.1. Központi, irányító szervi támogatás működési (K915)</t>
  </si>
  <si>
    <t xml:space="preserve">         8.1.6.2. Központi, irányító szervi támogatás felhalmozási </t>
  </si>
  <si>
    <t xml:space="preserve">         9.1.5.2. Központi, irányító szervi támogatás felhalmozási (K915)</t>
  </si>
  <si>
    <t xml:space="preserve">      8.1.7. Betétek megszüntetése </t>
  </si>
  <si>
    <t xml:space="preserve">      9.1.6. Pénzeszközök betétként elhelyezése </t>
  </si>
  <si>
    <t xml:space="preserve">      9.1.7. Pénzügyi lízing kiadásai </t>
  </si>
  <si>
    <t xml:space="preserve">      9.1.8. Központi költségvetés sajátos finanszírozási kiadásai </t>
  </si>
  <si>
    <t>Finanszírozási  bevétel összesen</t>
  </si>
  <si>
    <t xml:space="preserve">Finanszírozási kiadások összesen </t>
  </si>
  <si>
    <t>Bevételek összesen</t>
  </si>
  <si>
    <t xml:space="preserve">Kiadások összesen </t>
  </si>
  <si>
    <t xml:space="preserve">  15. melléklet a …....../2025. (……..) önkormányzati rendelethez, 16. melléklet a 1/2024. (II.08) önkormányzati rendelethez </t>
  </si>
  <si>
    <t xml:space="preserve">2024. évi Pénzügyi mérleg </t>
  </si>
  <si>
    <t xml:space="preserve">       1.1. Önkormányzatok működési támogatásai </t>
  </si>
  <si>
    <t xml:space="preserve">       1.2 Egyéb működési célú támogatások bevételei államh. belül </t>
  </si>
  <si>
    <t xml:space="preserve">    2. Felhalmozási célú támogatások államháztartáson belülről </t>
  </si>
  <si>
    <t xml:space="preserve">    4. Ellátottak pénzbeli juttatásai</t>
  </si>
  <si>
    <t xml:space="preserve">    5.  Egyéb működési célú kiadások </t>
  </si>
  <si>
    <t xml:space="preserve">    3. Közhatalmi bevételek </t>
  </si>
  <si>
    <t xml:space="preserve">       ebből: működési célú támog. államháztartáson belülre </t>
  </si>
  <si>
    <t xml:space="preserve">                   működési célú támog. államháztartáson kívülre </t>
  </si>
  <si>
    <t xml:space="preserve">                   elvonások, befizetések (K502)</t>
  </si>
  <si>
    <t xml:space="preserve">                    működési célú tartalék </t>
  </si>
  <si>
    <t xml:space="preserve">                    általános tartalék </t>
  </si>
  <si>
    <t xml:space="preserve">         5.1. Immateriális javak értékesítése </t>
  </si>
  <si>
    <t xml:space="preserve">         5.2. Ingatlanok értékesítése </t>
  </si>
  <si>
    <t xml:space="preserve">         5.3. Egyéb tárgyi eszközök értékesítése </t>
  </si>
  <si>
    <t xml:space="preserve">         5.4. Részesedések értékesítése </t>
  </si>
  <si>
    <t xml:space="preserve">         5.5. Részesedések megszűnéséhez kapcsolódó bevételek </t>
  </si>
  <si>
    <t xml:space="preserve">    6. Beruházások (K6)</t>
  </si>
  <si>
    <t xml:space="preserve">    7. Felújítások </t>
  </si>
  <si>
    <t xml:space="preserve">       6. Működési célú átvett pénzeszközök </t>
  </si>
  <si>
    <t xml:space="preserve">    8. Egyéb  felhalmozási célú kiadások </t>
  </si>
  <si>
    <t xml:space="preserve">       7. Felhalmozási célú átvett pénzeszközök </t>
  </si>
  <si>
    <t xml:space="preserve">       ebből: felhalmozási célú  támog. államháztartáson belülre </t>
  </si>
  <si>
    <t xml:space="preserve">                   felhalmozásci célú támog. államháztartáson kívülre </t>
  </si>
  <si>
    <t xml:space="preserve">                    felhalmozási célú tartalék </t>
  </si>
  <si>
    <r>
      <t xml:space="preserve">      </t>
    </r>
    <r>
      <rPr>
        <sz val="7"/>
        <color indexed="8"/>
        <rFont val="Times New Roman"/>
        <family val="1"/>
        <charset val="238"/>
      </rPr>
      <t>8.1.1. Hitel-, kölcsön felvétel pü-i vállalkozásoktól</t>
    </r>
  </si>
  <si>
    <t xml:space="preserve">         8.1.3.2. előző évi vállalkozási maradvány igénybevétele (B8132)</t>
  </si>
  <si>
    <t xml:space="preserve">      8.1.4. Államháztartáson belüli megelőlegezések</t>
  </si>
  <si>
    <t xml:space="preserve">      9.1.4. Államháztartáson belüli megelőlegezések visszafizetése </t>
  </si>
  <si>
    <t xml:space="preserve">      8.1.6. Központi, irányító szervi támogatás (B816)</t>
  </si>
  <si>
    <t xml:space="preserve">      9.1.5. Központi, irányító szervi támogatás folyósítása</t>
  </si>
  <si>
    <t xml:space="preserve">         8.1.6.1. Központi, irányító szervi támogatás működési (B816)</t>
  </si>
  <si>
    <t xml:space="preserve">         9.1.5.1. Központi, irányító szervi támogatás működési </t>
  </si>
  <si>
    <t xml:space="preserve">         8.1.6.2. Központi, irányító szervi támogatás felhalmozási (B816)</t>
  </si>
  <si>
    <t xml:space="preserve">         9.1.5.2. Központi, irányító szervi támogatás felhalmozási </t>
  </si>
  <si>
    <t xml:space="preserve">       1.2 Egyéb működési célú támogatások bevételei államh. belül (B16)</t>
  </si>
  <si>
    <t xml:space="preserve">       ebből: máködési célú támog. államháztartáson belülre </t>
  </si>
  <si>
    <t xml:space="preserve">                   elvonások, befizetések</t>
  </si>
  <si>
    <t xml:space="preserve">                   működési célú tartalék </t>
  </si>
  <si>
    <t xml:space="preserve">                   általános tartalék </t>
  </si>
  <si>
    <t xml:space="preserve">    6. Beruházsok (K6)</t>
  </si>
  <si>
    <t xml:space="preserve">      8.1.1. Hitel-, kölcsön felvétel pü-i vállalkozásoktól</t>
  </si>
  <si>
    <t xml:space="preserve">         8.1.3.1.  előző évi költségvetési maradvány igénybevétele  (B8131)</t>
  </si>
  <si>
    <t>2024. évi pénzügyi mérleg</t>
  </si>
  <si>
    <t xml:space="preserve">                    elvonások, befizetések</t>
  </si>
  <si>
    <t xml:space="preserve">                    elvonások befizetések</t>
  </si>
  <si>
    <t xml:space="preserve">      8.1.1. Hitel-, kölcsön felvétel  pü-i vállalkozásoktól</t>
  </si>
  <si>
    <t xml:space="preserve">Sorszám </t>
  </si>
  <si>
    <t>E</t>
  </si>
  <si>
    <t>F</t>
  </si>
  <si>
    <t>G</t>
  </si>
  <si>
    <t>H</t>
  </si>
  <si>
    <t>I</t>
  </si>
  <si>
    <t>J</t>
  </si>
  <si>
    <t>Intézmény</t>
  </si>
  <si>
    <t xml:space="preserve">Munkaviszonyban foglalk. </t>
  </si>
  <si>
    <t xml:space="preserve"> köztisztviselő</t>
  </si>
  <si>
    <t>Közalkalmazott</t>
  </si>
  <si>
    <t>Összesen</t>
  </si>
  <si>
    <t>Létszámkeret</t>
  </si>
  <si>
    <t>Főfoglalkozású</t>
  </si>
  <si>
    <t>rész-foglalkozású</t>
  </si>
  <si>
    <t>főfoglalkozású</t>
  </si>
  <si>
    <t>részfoglalkozású</t>
  </si>
  <si>
    <t>1</t>
  </si>
  <si>
    <t xml:space="preserve">Polgármesteri Hivatal </t>
  </si>
  <si>
    <t>Konyha-étterem</t>
  </si>
  <si>
    <t>Zöldterület és köztisztasági csoport</t>
  </si>
  <si>
    <t xml:space="preserve">Műszaki csoport </t>
  </si>
  <si>
    <t>GAMESZ összesen:</t>
  </si>
  <si>
    <t>Házi segítségnyújtás (vezető 1 fő és gondozó 6 fő)</t>
  </si>
  <si>
    <t>Nappali szociális ellátás</t>
  </si>
  <si>
    <t>Idősek bentlakásos ellátása</t>
  </si>
  <si>
    <t>Családi- és nővédelmi egészségügyi gondozás (védőnők)</t>
  </si>
  <si>
    <t>Család- és Gyermekjóléti Szolgálat</t>
  </si>
  <si>
    <t>Szociális étkeztetés</t>
  </si>
  <si>
    <t>Központi igazgatás</t>
  </si>
  <si>
    <t>Háziorvosi ügyeleti ellátás:  takaritó 1 fő</t>
  </si>
  <si>
    <t>Bölcsőde:                                                                bölcsődevezető, kisgyermeknevelő1 fő,  valamint  kisgyermeknevelő 4 fő             gyógyped asszisztens: 1 fő</t>
  </si>
  <si>
    <t xml:space="preserve">Bölcsődei  dajkák 2 fő  </t>
  </si>
  <si>
    <t>Teréz A. Szoc. Integr. Int. össz.:</t>
  </si>
  <si>
    <t>Festetics György Művelődési Központ</t>
  </si>
  <si>
    <t>Múzeológus (Igazgató)</t>
  </si>
  <si>
    <t>Közvetlenül az intézményvezető alá rendeltek:</t>
  </si>
  <si>
    <t>Kisegítő alkalmazott</t>
  </si>
  <si>
    <t>Közművelődés</t>
  </si>
  <si>
    <t>Közművelődési szakember</t>
  </si>
  <si>
    <t>Könyvtár</t>
  </si>
  <si>
    <t>Könyvtáros (mb. igazgató-helyettes)</t>
  </si>
  <si>
    <t>Festetics György Művelődési Kp. Össz.:</t>
  </si>
  <si>
    <t>GAMESZ , TASZII, FGYMK összesen</t>
  </si>
  <si>
    <t>Mindösszesen:</t>
  </si>
  <si>
    <t>KIMUTATÁS</t>
  </si>
  <si>
    <t>a költségvetési évet követő három évre kihatással járó döntésekből származó kötelezettségek célok szerint, évenkénti bontásban</t>
  </si>
  <si>
    <t>e Ft</t>
  </si>
  <si>
    <t>Kötelezettségvállalás módja</t>
  </si>
  <si>
    <t>Kötelezettségvállalás megnevezése</t>
  </si>
  <si>
    <t>Időtartam</t>
  </si>
  <si>
    <t>2025.</t>
  </si>
  <si>
    <t>2026.</t>
  </si>
  <si>
    <t>2027.</t>
  </si>
  <si>
    <t>Megjegyzés</t>
  </si>
  <si>
    <t>Működési kiadás</t>
  </si>
  <si>
    <t>505901 Egyéb ki nem emelt kiadások</t>
  </si>
  <si>
    <t xml:space="preserve">70/ikt. 1911. jk. 4. sz. </t>
  </si>
  <si>
    <t xml:space="preserve">Balatoni Szövetség tagdíj </t>
  </si>
  <si>
    <t>határozatlan</t>
  </si>
  <si>
    <t>20/1990. (XI. 06.) KT. hat.</t>
  </si>
  <si>
    <t>Települési Önkorm. Országos Szövetsége</t>
  </si>
  <si>
    <t>43/1993. (III. 04.) KT. hat.</t>
  </si>
  <si>
    <t xml:space="preserve">Magyar Urbanisztikai Társaság </t>
  </si>
  <si>
    <t>16/2012. (III.28.) önk.r.</t>
  </si>
  <si>
    <t>Helyi díjak és kitüntetések</t>
  </si>
  <si>
    <t>32/2014.(IX.25.) önk.r.</t>
  </si>
  <si>
    <t>Közoktatásért díjak, kitüntetések</t>
  </si>
  <si>
    <t>HIV/198/2020.</t>
  </si>
  <si>
    <t xml:space="preserve">Work Med 2000 Bt-Foglalkozás-egészségügyi szolgáltatás </t>
  </si>
  <si>
    <t>Generali Biztosító Zrt - Vagyonbiztosítás</t>
  </si>
  <si>
    <t>631-5/2007</t>
  </si>
  <si>
    <t>Kisvárosi Önkormányzatok Országos Szövetsége - tagdíj</t>
  </si>
  <si>
    <t>Kerékpárosbarát Települések Országos Szövetsége</t>
  </si>
  <si>
    <t>VFO/280-14/2014</t>
  </si>
  <si>
    <t>Hévízgyógyfürdő és Szt. András Reumakórház-terület bérlet</t>
  </si>
  <si>
    <t>HIV/4442-13/2018</t>
  </si>
  <si>
    <t>Optiterm Kft. - hivatal épület hütő-fütő rendszer karbantartás</t>
  </si>
  <si>
    <t>K&amp;H Bizt.- Kötelező felelősségbiztosítás (NKD-199)</t>
  </si>
  <si>
    <t>Allianz Bizt. - Casco biztosítás (NKD-199)</t>
  </si>
  <si>
    <t>ZNET Telekom Zrt - internet szolg. (Rózsakert) Deák tér 1.</t>
  </si>
  <si>
    <t>HIV/415-14/2023</t>
  </si>
  <si>
    <t>Dr. Farkas Ügyvédi Iroda</t>
  </si>
  <si>
    <t>HIV/259-7/2020</t>
  </si>
  <si>
    <t xml:space="preserve">Szabó Béla EV </t>
  </si>
  <si>
    <t>5481/2009</t>
  </si>
  <si>
    <t>Zm.Korm.Hiv - Takarnet program használata - adatfirssités</t>
  </si>
  <si>
    <t>HIV/16381-1/2024</t>
  </si>
  <si>
    <t xml:space="preserve">HANGANOV Kft - Adatvédelmi feladatok </t>
  </si>
  <si>
    <t>Kovács Dávid  - Önk.int.rendszergazdai feladatok</t>
  </si>
  <si>
    <t>HIV/16034-1/2024</t>
  </si>
  <si>
    <t xml:space="preserve">Tóth Szilveszter - szerver üzemeltetés </t>
  </si>
  <si>
    <t>HIV/479-7/2019</t>
  </si>
  <si>
    <t>Allfordent Kft - fogászati ügyelet ellátás Keszthely</t>
  </si>
  <si>
    <t>HIV/16028-1/2024</t>
  </si>
  <si>
    <t>NemCom Számítástechnika Kft. - IT rendszergazdai szolg.</t>
  </si>
  <si>
    <t>HIV/157-133/2021</t>
  </si>
  <si>
    <t>DnT Systems Kft- honlap</t>
  </si>
  <si>
    <t>HIV/321-52/2023</t>
  </si>
  <si>
    <t>NETLOCK Kft. - tanusitványszolgáltatás</t>
  </si>
  <si>
    <t>Magyar Telekom Nyrt.</t>
  </si>
  <si>
    <t>HIV/2227-4/2021</t>
  </si>
  <si>
    <t>Visi Géza - erdészeti szakirányitás</t>
  </si>
  <si>
    <t>HIV/1265-26/2023</t>
  </si>
  <si>
    <t>BVT Flottakezelő Kft. - bérleti szerződés (gépjármü) BIT-869</t>
  </si>
  <si>
    <t>HIV/829-1/2023</t>
  </si>
  <si>
    <t>Csongrádiné Olasz Sára - szakértői közreműködés</t>
  </si>
  <si>
    <t>HIV/15051-1/2024</t>
  </si>
  <si>
    <t>Dr. Fonnyadt Benedek</t>
  </si>
  <si>
    <t>AMC288391350</t>
  </si>
  <si>
    <t>Allianz Hungária Biztosító Zrt. BIT-869 kgfb és casco</t>
  </si>
  <si>
    <t>Szerződéses, cél nélküli kifizetés</t>
  </si>
  <si>
    <t>125/1991. (X.15.) KT. hat.</t>
  </si>
  <si>
    <t>Hévíz-Keszthely között helyi adóból  (15%)</t>
  </si>
  <si>
    <t>Hévíz-Alsópáhok között helyi adóból (20%)</t>
  </si>
  <si>
    <t>504101 Ingatlanhasznosítás</t>
  </si>
  <si>
    <t>HIV/1754-12/2021</t>
  </si>
  <si>
    <t xml:space="preserve">Társasház - Közös ktg, és biztosítási díj Kossuth u. 7.    </t>
  </si>
  <si>
    <t>SZO/200-2/2010</t>
  </si>
  <si>
    <t>Társasház - Közös ktg. Kossuth u. 5.</t>
  </si>
  <si>
    <t>KGO/190-3/2010</t>
  </si>
  <si>
    <t>Deák téri üzletház üzemeltetési ktg</t>
  </si>
  <si>
    <t>637-2/2009, HIV/724-2/2019, HIV/2699/2019.</t>
  </si>
  <si>
    <t>1621,1622,1623 Hrsz-ú ingatlanok bérlete             (DRV Zrt területe)</t>
  </si>
  <si>
    <t>HIV/10702-5/2000</t>
  </si>
  <si>
    <t>Publimont Hirdetésszervező Kft.</t>
  </si>
  <si>
    <t>505502 Város- és községgazdálkodás</t>
  </si>
  <si>
    <t>VFO/1002-5/2014</t>
  </si>
  <si>
    <t>Mobiltoalett Kft - bérleti szerződés</t>
  </si>
  <si>
    <t>VFO/208-10/14</t>
  </si>
  <si>
    <t>Zalaispa Zrt - Hulladék gyűjtés díja</t>
  </si>
  <si>
    <t>HIV/178-140/2020</t>
  </si>
  <si>
    <t>Hunguest Hotels Zrt - antenna bérlet</t>
  </si>
  <si>
    <t>Magyar Telekom Nyrt. - internet szolgáltatás - Erzsébet királyné u. 5. (Rendőrség, térfigyelő kamera)</t>
  </si>
  <si>
    <t>HIV/16035-1/2024</t>
  </si>
  <si>
    <t>VISIONET Kft - térfigyelő rendszer üzemeltetése</t>
  </si>
  <si>
    <t>PMH/18-7/2017</t>
  </si>
  <si>
    <t>DRV Zrt.-térfigyelő kamerarendszer (Héviz 042/1 és Keszthely 532/1 hrsz)</t>
  </si>
  <si>
    <t>MOHU MOL Hulladékgazdálkodási Zrt.</t>
  </si>
  <si>
    <t>504201 Továbbszámlázások</t>
  </si>
  <si>
    <t>KGO/266-2/2014</t>
  </si>
  <si>
    <t>Vagyonvill Keszthely Kft - Kormányablak tűzjelző rendszer távfelügyeleti  díja + karbantartás</t>
  </si>
  <si>
    <t>HIV/590-2/2018</t>
  </si>
  <si>
    <t>GAMESZ Hévíz - Kormányablak takarítása</t>
  </si>
  <si>
    <t>HIV/1307/2023</t>
  </si>
  <si>
    <t>EMoGÁ Kft</t>
  </si>
  <si>
    <t>505401 Parkolási tevékenység</t>
  </si>
  <si>
    <t>HIV/407-1/2021</t>
  </si>
  <si>
    <t>dr Gelencsér Anita - Parkolási Iroda bírságbehajtás</t>
  </si>
  <si>
    <t>HIV/15050-1/2024</t>
  </si>
  <si>
    <t>dr Fonnyadt Bedenek- Parkokás behajtás és egyéb jogi szolg.</t>
  </si>
  <si>
    <t>Magyar Posta - Postaköltség</t>
  </si>
  <si>
    <t>HIV/70-11/2021</t>
  </si>
  <si>
    <t>Nemzeti Mobilfizetési Zrt.-parkolás mobil fizetési rendszeren keresztül</t>
  </si>
  <si>
    <t>HIV/763-8/2023</t>
  </si>
  <si>
    <t>HÉVÜZ Kft Közszolgáltatási szerződés</t>
  </si>
  <si>
    <t>505402  HeBi üzemeltetés</t>
  </si>
  <si>
    <t>Allianz Bizt. - Casco biztosítás (MRU-493)</t>
  </si>
  <si>
    <t>Magyar Posta Bizt - Kötelező felelősségbiztosítás (MRU-493)</t>
  </si>
  <si>
    <t>505403 Történelmi helyek (egregyi romkert)</t>
  </si>
  <si>
    <t>VFO/31-138/2015</t>
  </si>
  <si>
    <t>Vagyonvill Keszthely - jelzőrendszer jelzéseinek fogadása d.központban (ROMKERT)</t>
  </si>
  <si>
    <t>ZNET Telekom Zrt - internet szolg. Zrinyi 130/b.</t>
  </si>
  <si>
    <t>505302 Gyepmesteri és állatorvosi feladatok</t>
  </si>
  <si>
    <t>HIV/4105-3/2021</t>
  </si>
  <si>
    <t>VÜZ Kft Keszthely - gyepmesteri és állatorvosi tev</t>
  </si>
  <si>
    <t>505701 Vagyongazdálkodás kiadásai</t>
  </si>
  <si>
    <t>KGO/217-14/2017</t>
  </si>
  <si>
    <t>CIB Bank Zrt - Önk.Infr.Fejl.Program 2020 - hitel</t>
  </si>
  <si>
    <t>Liftsystem Kft. felvonó karbantartás Deák tér 1.</t>
  </si>
  <si>
    <t>502304 Okos parkolás működtetés</t>
  </si>
  <si>
    <t>HIV/157-142/2021</t>
  </si>
  <si>
    <t>EPS-GLOBAL Zrt. - okos parkolás rendszer müködtetése szolgáltatás</t>
  </si>
  <si>
    <t>Több részletezőt érintő</t>
  </si>
  <si>
    <t>Vizmü - vizdij</t>
  </si>
  <si>
    <t>Áramdij (Audax, E.on, MVM)</t>
  </si>
  <si>
    <t>Gázdíj (MVM, emogá)</t>
  </si>
  <si>
    <t>Egyedi részletezők</t>
  </si>
  <si>
    <t>Hévízi TV Nonprofit Kft - Városi televíziós műsorok készítése és közvetítése, MTVA-val együttmüködés</t>
  </si>
  <si>
    <t>HIV/162/2022</t>
  </si>
  <si>
    <t>HÉVÜZ -feladatellátási szerződés -Mozi üzemeltetés és rendezvénytech.szolg.</t>
  </si>
  <si>
    <t>Összesen:</t>
  </si>
  <si>
    <t>Helyi adómértékek és bevételek alakulása</t>
  </si>
  <si>
    <t>S.sz.</t>
  </si>
  <si>
    <t>adómértékek (Ft)</t>
  </si>
  <si>
    <t>2010.</t>
  </si>
  <si>
    <t>2015.</t>
  </si>
  <si>
    <t>2016.</t>
  </si>
  <si>
    <t>2020.</t>
  </si>
  <si>
    <t>2021.</t>
  </si>
  <si>
    <t>2022.</t>
  </si>
  <si>
    <t>2023.</t>
  </si>
  <si>
    <t>2024.</t>
  </si>
  <si>
    <r>
      <t>Építményadó Ft/m</t>
    </r>
    <r>
      <rPr>
        <vertAlign val="superscript"/>
        <sz val="9"/>
        <color indexed="8"/>
        <rFont val="Times New Roman"/>
        <family val="1"/>
        <charset val="238"/>
      </rPr>
      <t>2</t>
    </r>
  </si>
  <si>
    <r>
      <t>Építményadó (szállásépület, szálláshely) Ft/m</t>
    </r>
    <r>
      <rPr>
        <vertAlign val="superscript"/>
        <sz val="8"/>
        <color indexed="8"/>
        <rFont val="Times New Roman"/>
        <family val="1"/>
        <charset val="238"/>
      </rPr>
      <t>2</t>
    </r>
  </si>
  <si>
    <r>
      <t>Építményadó (kereskedelmi egység, iroda) Ft/m</t>
    </r>
    <r>
      <rPr>
        <vertAlign val="superscript"/>
        <sz val="8"/>
        <color indexed="8"/>
        <rFont val="Times New Roman"/>
        <family val="1"/>
        <charset val="238"/>
      </rPr>
      <t>2</t>
    </r>
  </si>
  <si>
    <r>
      <t>Építményadó (lakás, lakóépület, üdülő és egyéb nem lakás céljára szolgáló épület) Ft/m</t>
    </r>
    <r>
      <rPr>
        <vertAlign val="superscript"/>
        <sz val="9"/>
        <color indexed="8"/>
        <rFont val="Times New Roman"/>
        <family val="1"/>
        <charset val="238"/>
      </rPr>
      <t>2</t>
    </r>
  </si>
  <si>
    <t>Iparűzési adó %</t>
  </si>
  <si>
    <t>Id. forg. adó tart. után Ft</t>
  </si>
  <si>
    <t>bevétel (ezer Ft)</t>
  </si>
  <si>
    <t>2011.</t>
  </si>
  <si>
    <t>2012.</t>
  </si>
  <si>
    <t>2013.</t>
  </si>
  <si>
    <t>2014.</t>
  </si>
  <si>
    <t>Pótlék, bírság</t>
  </si>
  <si>
    <t>tartós részesedések</t>
  </si>
  <si>
    <t>Székhely, elérhetőség</t>
  </si>
  <si>
    <t>Üzletrész</t>
  </si>
  <si>
    <t>Bekerülési érték (névérték) (Ft)</t>
  </si>
  <si>
    <t>Előző években elszámolt értékvesztés</t>
  </si>
  <si>
    <t>Állomány-változás (+/-)</t>
  </si>
  <si>
    <t>Tárgyévben kivezetett értékvesztés</t>
  </si>
  <si>
    <t>Könyvszerinti érték (Ft)</t>
  </si>
  <si>
    <t>Összeg (e Ft)</t>
  </si>
  <si>
    <t>8600 Siófok, Bajcsy-Zilinszky utca 220.</t>
  </si>
  <si>
    <t>Hévízi Televízió Nonprofit Kft.</t>
  </si>
  <si>
    <t>8380 Hévíz, Széchenyi utca 29.</t>
  </si>
  <si>
    <t xml:space="preserve">Hévízi Turisztikai Nonprofit Kft. </t>
  </si>
  <si>
    <t>8380 Hévíz, Rákóczi utca 2.</t>
  </si>
  <si>
    <t xml:space="preserve">Hévíz-Balaton Airport Kft. </t>
  </si>
  <si>
    <t>8380 Hévíz, Kossuth Lajos utca 1.</t>
  </si>
  <si>
    <t>HÉVÜZ Hévíz Városüzemeltetési Kft.</t>
  </si>
  <si>
    <t>8380 Hévíz, Kossuth Lajos utca 5. As. 2.</t>
  </si>
  <si>
    <t>2024. évi zárszámadási rendelet</t>
  </si>
  <si>
    <t>közhatalmi bevételek</t>
  </si>
  <si>
    <t>ezer Ft</t>
  </si>
  <si>
    <t>Mérték  (2024. évi január 1. napjától)</t>
  </si>
  <si>
    <t xml:space="preserve">2024. évi előirányzat összesen </t>
  </si>
  <si>
    <t xml:space="preserve">2017 évi bevételi terv  </t>
  </si>
  <si>
    <t>Teljesítés</t>
  </si>
  <si>
    <t>Teljesítés módosított előirányzathoz képest (%)</t>
  </si>
  <si>
    <t>1.) Helyi adók</t>
  </si>
  <si>
    <t>Építményadó</t>
  </si>
  <si>
    <t>Diferenciált 720-1200,- Ft/m2/év</t>
  </si>
  <si>
    <t>Építményadó revízió</t>
  </si>
  <si>
    <t xml:space="preserve">Idegenforgalmi adó </t>
  </si>
  <si>
    <t>680,- Ft/fő/éjszaka</t>
  </si>
  <si>
    <t>Iparűzési adó</t>
  </si>
  <si>
    <t>Helyi adók összesen:</t>
  </si>
  <si>
    <t>2.) Pótlék, bírság</t>
  </si>
  <si>
    <t>3.) Átengedett központi adók</t>
  </si>
  <si>
    <t>Gépjárműadó</t>
  </si>
  <si>
    <t>3 évig 345 Ft/KW, 4-7 évig 300 Ft/KW, 8-11 évig 230 Ft/KW, 12-15. évig 185 Ft/KW, 16. és felette 140 Ft/KW</t>
  </si>
  <si>
    <t>Átengedett központi adók összesen:</t>
  </si>
  <si>
    <t>4.) Egyéb sajátos bevétel</t>
  </si>
  <si>
    <t>Építésügyi bírság</t>
  </si>
  <si>
    <t>Szabálysértési bírság</t>
  </si>
  <si>
    <t>Egyéb közhatalmi bírság</t>
  </si>
  <si>
    <t>Talajterhelési díjbevétel</t>
  </si>
  <si>
    <t>Környezetvédelmi bírság</t>
  </si>
  <si>
    <t>Közterülethasználati díj, bírság</t>
  </si>
  <si>
    <t>Egyéb sajátos bevétel összesen:</t>
  </si>
  <si>
    <t>Sajátos közhatalmi bevételek mindösszesen:</t>
  </si>
  <si>
    <t>#</t>
  </si>
  <si>
    <t>Konszolidálás előtti összeg</t>
  </si>
  <si>
    <t>Konszolidálás</t>
  </si>
  <si>
    <t>Konszolidált összeg</t>
  </si>
  <si>
    <t>01</t>
  </si>
  <si>
    <t>01 Közhatalmi eredményszemléletű bevételek</t>
  </si>
  <si>
    <t>02</t>
  </si>
  <si>
    <t>02 Eszközök és szolgáltatások értékesítése nettó eredményszemléletű bevételei</t>
  </si>
  <si>
    <t>03</t>
  </si>
  <si>
    <t>03 Tevékenység egyéb nettó eredményszemléletű bevételei</t>
  </si>
  <si>
    <t>04</t>
  </si>
  <si>
    <t>I Tevékenység nettó eredményszemléletű bevétele (=01+02+03)</t>
  </si>
  <si>
    <t>08</t>
  </si>
  <si>
    <t>06 Központi működési célú támogatások eredményszemléletű bevételei</t>
  </si>
  <si>
    <t>09</t>
  </si>
  <si>
    <t>07 Egyéb működési célú támogatások eredményszemléletű bevételei</t>
  </si>
  <si>
    <t>10</t>
  </si>
  <si>
    <t>08 Felhalmozási célú támogatások eredményszemléletű bevételei</t>
  </si>
  <si>
    <t>11</t>
  </si>
  <si>
    <t>09 Különféle egyéb eredményszemléletű bevételek</t>
  </si>
  <si>
    <t>12</t>
  </si>
  <si>
    <t>III Egyéb eredményszemléletű bevételek (=06+07+08+09)</t>
  </si>
  <si>
    <t>13</t>
  </si>
  <si>
    <t>10 Anyagköltség</t>
  </si>
  <si>
    <t>14</t>
  </si>
  <si>
    <t>11 Igénybe vett szolgáltatások értéke</t>
  </si>
  <si>
    <t>15</t>
  </si>
  <si>
    <t>12 Eladott áruk beszerzési értéke</t>
  </si>
  <si>
    <t>16</t>
  </si>
  <si>
    <t>13 Eladott (közvetített) szolgáltatások értéke</t>
  </si>
  <si>
    <t>17</t>
  </si>
  <si>
    <t>IV Anyagjellegű ráfordítások (=10+11+12+13)</t>
  </si>
  <si>
    <t>18</t>
  </si>
  <si>
    <t>14 Bérköltség</t>
  </si>
  <si>
    <t>19</t>
  </si>
  <si>
    <t>15 Személyi jellegű egyéb kifizetések</t>
  </si>
  <si>
    <t>20</t>
  </si>
  <si>
    <t>16 Bérjárulékok</t>
  </si>
  <si>
    <t>21</t>
  </si>
  <si>
    <t>V Személyi jellegű ráfordítások (=14+15+16)</t>
  </si>
  <si>
    <t>22</t>
  </si>
  <si>
    <t>VI Értékcsökkenési leírás</t>
  </si>
  <si>
    <t>23</t>
  </si>
  <si>
    <t>VII Egyéb ráfordítások</t>
  </si>
  <si>
    <t>24</t>
  </si>
  <si>
    <t>A)  TEVÉKENYSÉGEK EREDMÉNYE (=I±II+III-IV-V-VI-VII)</t>
  </si>
  <si>
    <t>28</t>
  </si>
  <si>
    <t>20 Egyéb kapott (járó) kamatok és kamatjellegű eredményszemléletű bevételek</t>
  </si>
  <si>
    <t>29</t>
  </si>
  <si>
    <t>21 Pénzügyi műveletek egyéb eredményszemléletű bevételei (&gt;=21a+21b)</t>
  </si>
  <si>
    <t>31</t>
  </si>
  <si>
    <t>21b - ebből: egyéb pénzeszközök és sajátos elszámolások mérlegfordulónapi értékelése során megállapított (nem realizált) árfolyamnyeresége</t>
  </si>
  <si>
    <t>32</t>
  </si>
  <si>
    <t>VIII Pénzügyi műveletek eredményszemléletű bevételei (=17+18+19+20+21)</t>
  </si>
  <si>
    <t>35</t>
  </si>
  <si>
    <t>24 Fizetendő kamatok és kamatjellegű ráfordítások</t>
  </si>
  <si>
    <t>39</t>
  </si>
  <si>
    <t>26 Pénzügyi műveletek egyéb ráfordításai (&gt;=26a+26b)</t>
  </si>
  <si>
    <t>42</t>
  </si>
  <si>
    <t>IX Pénzügyi műveletek ráfordításai (=22+23+24+25+26)</t>
  </si>
  <si>
    <t>43</t>
  </si>
  <si>
    <t>B)  PÉNZÜGYI MŰVELETEK EREDMÉNYE (=VIII-IX)</t>
  </si>
  <si>
    <t>44</t>
  </si>
  <si>
    <t>C) MÉRLEG SZERINTI EREDMÉNY (=±A±B)</t>
  </si>
  <si>
    <t>A/I Immateriális javak (=A/I/1+A/I/2+A/I/3)</t>
  </si>
  <si>
    <t>A/II Tárgyi eszközök  (=A/II/1+...+A/II/5)</t>
  </si>
  <si>
    <t>A/III Befektetett pénzügyi eszközök (=A/III/1+A/III/2+A/III/3)</t>
  </si>
  <si>
    <t>A/IV Koncesszióba, vagyonkezelésbe adott eszközök (=A/IV/1+A/IV/2)</t>
  </si>
  <si>
    <t>05</t>
  </si>
  <si>
    <t>A) NEMZETI VAGYONBA TARTOZÓ BEFEKTETETT ESZKÖZÖK (=A/I+A/II+A/III+A/IV)</t>
  </si>
  <si>
    <t>06</t>
  </si>
  <si>
    <t>B/I Készletek (=B/I/1+…+B/I/5)</t>
  </si>
  <si>
    <t>B) NEMZETI VAGYONBA TARTOZÓ FORGÓESZKÖZÖK (= B/I+B/II)</t>
  </si>
  <si>
    <t>C/II Pénztárak, csekkek, betétkönyvek (=C/II/1+C/II/2+C/II/3)</t>
  </si>
  <si>
    <t>C/III-IV. Forintszámlák és Devizaszámlák (=C/III/1+C/III/2+CIV/1+C/IV/2)</t>
  </si>
  <si>
    <t>C) PÉNZESZKÖZÖK (=C/I+…+C/IV)</t>
  </si>
  <si>
    <t>D/I Költségvetési évben esedékes követelések (=D/I/1+…+D/I/8)</t>
  </si>
  <si>
    <t>D/II Költségvetési évet követően esedékes követelések (=D/II/1+…+D/II/8)</t>
  </si>
  <si>
    <t>D/III Követelés jellegű sajátos elszámolások (=D/III/1+…+D/III/9)</t>
  </si>
  <si>
    <t>D) KÖVETELÉSEK  (=D/I+D/II+D/III)</t>
  </si>
  <si>
    <t>E) EGYÉB SAJÁTOS ELSZÁMOLÁSOK (=E/I+…+E/II)</t>
  </si>
  <si>
    <t>F) AKTÍV IDŐBELI  ELHATÁROLÁSOK  (=F/1+F/2+F/3)</t>
  </si>
  <si>
    <t>ESZKÖZÖK ÖSSZESEN (=A+B+C+D+E+F)</t>
  </si>
  <si>
    <t>G/I-III Nemzeti vagyon és egyéb eszközök induláskori értéke és változásai</t>
  </si>
  <si>
    <t>G/IV Felhalmozott eredmény</t>
  </si>
  <si>
    <t>G/VI Mérleg szerinti eredmény</t>
  </si>
  <si>
    <t>G/ SAJÁT TŐKE  (= G/I+…+G/VI)</t>
  </si>
  <si>
    <t>25</t>
  </si>
  <si>
    <t>H/I Költségvetési évben esedékes kötelezettségek (=H/I/1+…+H/I/9)</t>
  </si>
  <si>
    <t>26</t>
  </si>
  <si>
    <t>H/II Költségvetési évet követően esedékes kötelezettségek (=H/II/1+…+H/II/9)</t>
  </si>
  <si>
    <t>27</t>
  </si>
  <si>
    <t>H/III Kötelezettség jellegű sajátos elszámolások (=H/III/1+…+H/III/10)</t>
  </si>
  <si>
    <t>H) KÖTELEZETTSÉGEK (=H/I+H/II+H/III)</t>
  </si>
  <si>
    <t>30</t>
  </si>
  <si>
    <t>J) PASSZÍV IDŐBELI ELHATÁROLÁSOK (=J/1+J/2+J/3)</t>
  </si>
  <si>
    <t>FORRÁSOK ÖSSZESEN (=G+H+I+J)</t>
  </si>
  <si>
    <t xml:space="preserve">2024. évi pénzügyi mérleg </t>
  </si>
  <si>
    <t>%</t>
  </si>
  <si>
    <t xml:space="preserve">    1. Működési célú támogatások államháztartáson belülről (B1)</t>
  </si>
  <si>
    <t xml:space="preserve">       1.2 Elvonások , befizetések bevételei (B12)</t>
  </si>
  <si>
    <t xml:space="preserve">                    általános tartalék (K513)</t>
  </si>
  <si>
    <t xml:space="preserve">      5. Felhalmozási bevételek (B5)</t>
  </si>
  <si>
    <t xml:space="preserve">Felhalmozási kiadás </t>
  </si>
  <si>
    <t xml:space="preserve">       7. Felhalmozási célú átvett pénzeszközök (B7) </t>
  </si>
  <si>
    <t xml:space="preserve">                felhalmozásci célú támog. államháztartáson kívülre (K89)</t>
  </si>
  <si>
    <t xml:space="preserve">                felhalmozási célú tartalék (K513)</t>
  </si>
  <si>
    <t xml:space="preserve">      8. Finanszírozási célú bevételek (B8)</t>
  </si>
  <si>
    <t>9. Finanszírozási célú kiadások (K9)</t>
  </si>
  <si>
    <t xml:space="preserve">      8.1. Belföldi finanszírozás bevételei (B81)</t>
  </si>
  <si>
    <t xml:space="preserve">      9.1. Belföldi finanszírozás kiadásai (K91)</t>
  </si>
  <si>
    <r>
      <t xml:space="preserve">      </t>
    </r>
    <r>
      <rPr>
        <sz val="7"/>
        <color indexed="8"/>
        <rFont val="Times New Roman"/>
        <family val="1"/>
        <charset val="238"/>
      </rPr>
      <t xml:space="preserve">8.1.1. Hitel-, kölcsön felvétel pü-i vállalkozásoktól (B811) </t>
    </r>
  </si>
  <si>
    <r>
      <t xml:space="preserve">     </t>
    </r>
    <r>
      <rPr>
        <sz val="7"/>
        <rFont val="Times New Roman"/>
        <family val="1"/>
        <charset val="238"/>
      </rPr>
      <t xml:space="preserve"> 9.1.1. Hitel-, kölcsön törlesztés államháztartáson kívülre (K911)</t>
    </r>
  </si>
  <si>
    <t xml:space="preserve">      8.1.2. Belföldi értékpapírok bevételei (B12)</t>
  </si>
  <si>
    <t xml:space="preserve">      9.1.2. Belföldi értékpapírok kiadásai (K912)</t>
  </si>
  <si>
    <t xml:space="preserve">         9.1.2.3. Forgatási célú belföldi értékpapírok vásárlása (K9121)</t>
  </si>
  <si>
    <t xml:space="preserve">         8.1.3.1.  előző évi költségvetési maradvány  igénybevétele (B8131) </t>
  </si>
  <si>
    <t xml:space="preserve">         9.1.2.4. Befektetési célú belföldi értékpapírok beváltása (K9122)</t>
  </si>
  <si>
    <t xml:space="preserve">         8.1.3.2.  előző évi költségvetési maradvány  igénybevétele (pályázati támogatások) (B8131) </t>
  </si>
  <si>
    <t xml:space="preserve">      9.1.3. Államháztartáson belüli megelőlegezések folyósítása (K913)</t>
  </si>
  <si>
    <t xml:space="preserve">      8.1.5. Államháztartáson belüli megelőlegezések törlesztése (B815)</t>
  </si>
  <si>
    <t xml:space="preserve">      9.1.4. Államháztartáson belüli megelőlegezések visszafizetése (K914)</t>
  </si>
  <si>
    <t xml:space="preserve">      8.1.7. Betétek megszüntetése (B817)</t>
  </si>
  <si>
    <t xml:space="preserve">      9.1.6. Pénzeszközök lekötött bankbetétként elhelyezése (K916)</t>
  </si>
  <si>
    <t xml:space="preserve">      9.1.7. Pénzügyi lízing kiadásai (K917)</t>
  </si>
  <si>
    <t xml:space="preserve">      9.1.8. Központi költségvetés sajátos finanszírozási kiadásai (K918)</t>
  </si>
  <si>
    <t xml:space="preserve">Teljesítés összesen </t>
  </si>
  <si>
    <t>Teljesítés %</t>
  </si>
  <si>
    <t xml:space="preserve">Hévíz Sportkör terembérlet támogatás </t>
  </si>
  <si>
    <t>Polgármesteri keret terhére kifizetett összegekről 2024. évben</t>
  </si>
  <si>
    <t>Előirányzat:</t>
  </si>
  <si>
    <t>Sor-szám</t>
  </si>
  <si>
    <t>Támogatott/Számla kibocsátó neve</t>
  </si>
  <si>
    <t>Támogatás, felhasználás célja</t>
  </si>
  <si>
    <t xml:space="preserve">Össszege </t>
  </si>
  <si>
    <t>Hévízi Turisztikai Nonprofit Kft.</t>
  </si>
  <si>
    <t>támogatás</t>
  </si>
  <si>
    <t>Stolze Ágnes e.v.</t>
  </si>
  <si>
    <t>Jelmez kölcsönzéshez hozzájárulás - Hévízi Illyés Gyula Általános Iskola - BBI felvonuláson</t>
  </si>
  <si>
    <t>Adams Travel Személyszállító Kft.</t>
  </si>
  <si>
    <t>Pedagógus kirándulás személyszállításhoz hozzájárulás (Hévíz-Lendva-Dobronak-Hévíz)</t>
  </si>
  <si>
    <t>Reflex 2006 Kft.</t>
  </si>
  <si>
    <t>Hévízi Illyés Iskola 4. osztályos évfolyamának kirándulásához hozzájárulás (Sobri Jóska kalandpark)</t>
  </si>
  <si>
    <t>Sobri Jóska Kft.</t>
  </si>
  <si>
    <t>Hévízi Illyés Iskola 4. osztályos évfolyamának kirándulásán az étkezéséhez hozzájárulás (Sobri Jóska kalandpark)</t>
  </si>
  <si>
    <t>Kariair-Alpin Kft.</t>
  </si>
  <si>
    <t>Mikrolight repülős világbajnokságon reklámhordozó felület kialakításához hozzájárulás (Anglia 2024.07.01-2024.08.04.)</t>
  </si>
  <si>
    <t xml:space="preserve">Immánuel Magyar-Izraeli Baráti Társaság </t>
  </si>
  <si>
    <t>Hévízi Szépkorúak Társasága</t>
  </si>
  <si>
    <t>"3. születésnap" rendezvény hozzájárulás</t>
  </si>
  <si>
    <t>Dely Busz Kft.</t>
  </si>
  <si>
    <t>pedagógus kiránduláshoz hozzájárulás</t>
  </si>
  <si>
    <t>Felhasználás összesen:</t>
  </si>
  <si>
    <t>Maradvány:</t>
  </si>
  <si>
    <t xml:space="preserve"> ellátottak pénzbeli juttatásai </t>
  </si>
  <si>
    <t xml:space="preserve">Megnevezés </t>
  </si>
  <si>
    <t>Szociálpolitikai juttatások</t>
  </si>
  <si>
    <t>Települési támogatás</t>
  </si>
  <si>
    <t>Ápolási támogatás</t>
  </si>
  <si>
    <t>Temetési támogatás</t>
  </si>
  <si>
    <t>Iskolakezdési támogatás</t>
  </si>
  <si>
    <t>Születési támogatás</t>
  </si>
  <si>
    <t>Méltányossági támogatás</t>
  </si>
  <si>
    <t>Rendkívüli támogatás</t>
  </si>
  <si>
    <t>Köztemetés</t>
  </si>
  <si>
    <t>Lakhatási támogatás</t>
  </si>
  <si>
    <t>Gyógyszertámogatás</t>
  </si>
  <si>
    <t>Védőoltás</t>
  </si>
  <si>
    <t>Települési támogatás összesen:</t>
  </si>
  <si>
    <t>Hévíz Hazavár Ösztöndíj 1/2011.(I.26.) Ör.alapján</t>
  </si>
  <si>
    <t>Ellátottak támogatása mindösszesen:</t>
  </si>
  <si>
    <t>önkormányzat által felvett hitelállomány alakulása, lejárat és eszközök alakulása szerinti bontásban</t>
  </si>
  <si>
    <t>Felvett hitel összege</t>
  </si>
  <si>
    <t>Hitelállomány 2024.12.31. napján</t>
  </si>
  <si>
    <t>Futamidő</t>
  </si>
  <si>
    <t>Felvétel éve</t>
  </si>
  <si>
    <t>Lejárat</t>
  </si>
  <si>
    <t>Törlesztés</t>
  </si>
  <si>
    <t>Kamat</t>
  </si>
  <si>
    <t>Mértéke</t>
  </si>
  <si>
    <t>Összege</t>
  </si>
  <si>
    <t>Felhalmozási célú hitel</t>
  </si>
  <si>
    <t xml:space="preserve">  hosszúlejáratú fejlesztési hitel</t>
  </si>
  <si>
    <t>8 év</t>
  </si>
  <si>
    <t>2019.</t>
  </si>
  <si>
    <t xml:space="preserve">Euribor + 0,43 % + 1,5 % </t>
  </si>
  <si>
    <t>Felhalmozási célú hitel össz.:</t>
  </si>
  <si>
    <t>önkormányzat által nyújtott hitel és kölcsön alakulása, lejárat és eszközök alakulása szerinti bontásban</t>
  </si>
  <si>
    <t>Adott hitel összege</t>
  </si>
  <si>
    <t xml:space="preserve">   munkált. lakásép. kölcsön</t>
  </si>
  <si>
    <t>10 év</t>
  </si>
  <si>
    <t>folyamatos</t>
  </si>
  <si>
    <t>-</t>
  </si>
  <si>
    <t>Önkormányzat és intézményei által biztosított közvetett támogatás</t>
  </si>
  <si>
    <t>Közvetett támogatás</t>
  </si>
  <si>
    <t>Tényleges</t>
  </si>
  <si>
    <t>Önkormányzat:</t>
  </si>
  <si>
    <r>
      <rPr>
        <u/>
        <sz val="11"/>
        <rFont val="Times New Roman"/>
        <family val="1"/>
        <charset val="238"/>
      </rPr>
      <t>Építményadó:</t>
    </r>
    <r>
      <rPr>
        <sz val="11"/>
        <rFont val="Times New Roman"/>
        <family val="1"/>
        <charset val="238"/>
      </rPr>
      <t xml:space="preserve"> 100 % adókedvezmény azon lakás és lakáshoz tartozó rendeltetésszerűen használt gépjárműtároló tulajdonosok részére, akik tárgyév január 1. napján az adott ingatlanban életvitelszerűen tartózkodnak </t>
    </r>
    <r>
      <rPr>
        <b/>
        <sz val="11"/>
        <rFont val="Times New Roman"/>
        <family val="1"/>
        <charset val="238"/>
      </rPr>
      <t>3005</t>
    </r>
    <r>
      <rPr>
        <sz val="11"/>
        <rFont val="Times New Roman"/>
        <family val="1"/>
        <charset val="238"/>
      </rPr>
      <t xml:space="preserve"> adótárgy, </t>
    </r>
    <r>
      <rPr>
        <b/>
        <sz val="11"/>
        <rFont val="Times New Roman"/>
        <family val="1"/>
        <charset val="238"/>
      </rPr>
      <t>240 382</t>
    </r>
    <r>
      <rPr>
        <sz val="11"/>
        <rFont val="Times New Roman"/>
        <family val="1"/>
        <charset val="238"/>
      </rPr>
      <t xml:space="preserve"> m2-re vonatkozóan.</t>
    </r>
  </si>
  <si>
    <r>
      <rPr>
        <u/>
        <sz val="12"/>
        <rFont val="Times New Roman"/>
        <family val="1"/>
        <charset val="238"/>
      </rPr>
      <t>Iparűzési adó:</t>
    </r>
    <r>
      <rPr>
        <sz val="12"/>
        <rFont val="Times New Roman"/>
        <family val="1"/>
        <charset val="238"/>
      </rPr>
      <t xml:space="preserve">              adómentesség azon háziorvos, védőnő vállalkozók részére akik vállalkozási szintű adóalapja adóévben a 20.000 ezer forintot nem haladja meg (2 db)</t>
    </r>
  </si>
  <si>
    <t>Az adózás rendjéről szóló 2017. évi CL. tv. figyelembe vételével méltányosságból származó kedvezmény (3 db)</t>
  </si>
  <si>
    <t xml:space="preserve"> Önkormányzatnál biztosított közvetett támogatás összes</t>
  </si>
  <si>
    <t>TASZII</t>
  </si>
  <si>
    <t>Szociális étkezés esetében  méltányossági okból biztosított közvetett támogatás</t>
  </si>
  <si>
    <t>5 fő teljes mentesség</t>
  </si>
  <si>
    <t>Idősek szakosított ellátása esetében méltányossági okból biztosított közvetett támogatás</t>
  </si>
  <si>
    <t>Jelzőrendszeres házi segítségnyújtás esetében méltányossági okból biztosított közvetett támogatás</t>
  </si>
  <si>
    <t>1 fő</t>
  </si>
  <si>
    <t>TASZII összesen:</t>
  </si>
  <si>
    <t>Önkormányzat és intézményei összesen:</t>
  </si>
  <si>
    <t>E)        Alaptevékenység szabad maradványa (=A-D)</t>
  </si>
  <si>
    <t>D)        Alaptevékenység kötelezettségvállalással terhelt maradványa</t>
  </si>
  <si>
    <t>C)        Összes maradvány (=A+B)</t>
  </si>
  <si>
    <t>A)        Alaptevékenység maradványa (=±I±II)</t>
  </si>
  <si>
    <t>07</t>
  </si>
  <si>
    <t>II         Alaptevékenység finanszírozási egyenlege (=03-04)</t>
  </si>
  <si>
    <t>04        Alaptevékenység finanszírozási kiadásai</t>
  </si>
  <si>
    <t>03        Alaptevékenység finanszírozási bevételei</t>
  </si>
  <si>
    <t>I          Alaptevékenység költségvetési egyenlege (=01-02)</t>
  </si>
  <si>
    <t>02        Alaptevékenység költségvetési kiadásai</t>
  </si>
  <si>
    <t>01        Alaptevékenység költségvetési bevételei</t>
  </si>
  <si>
    <t>Összeg</t>
  </si>
  <si>
    <t>Immateriális javak</t>
  </si>
  <si>
    <t>Ingatlanok és kapcsolódó vagyoni értékű jogok</t>
  </si>
  <si>
    <t>Gépek, berendezések, felszerelések, járművek</t>
  </si>
  <si>
    <t>Tenyészállatok</t>
  </si>
  <si>
    <t>Beruházások és felújítások</t>
  </si>
  <si>
    <t>Koncesszióba, vagyonkezelésbe adott eszközök</t>
  </si>
  <si>
    <t>Összesen (=3+4+5+6+7+8)</t>
  </si>
  <si>
    <t>Tárgyévi nyitó állomány (előző évi záró állomány)</t>
  </si>
  <si>
    <t>Immateriális javak beszerzése, nem aktivált beruházások</t>
  </si>
  <si>
    <t>Nem aktivált felújítások</t>
  </si>
  <si>
    <t>Beruházásokból, felújításokból aktivált érték</t>
  </si>
  <si>
    <t>Térítésmentes átvétel</t>
  </si>
  <si>
    <t>Egyéb növekedés</t>
  </si>
  <si>
    <t>Összes növekedés  (=02+…+07)</t>
  </si>
  <si>
    <t>Értékesítés</t>
  </si>
  <si>
    <t>Hiány, selejtezés, megsemmisülés</t>
  </si>
  <si>
    <t>Térítésmentes átadás</t>
  </si>
  <si>
    <t>Egyéb csökkenés</t>
  </si>
  <si>
    <t>Összes csökkenés (=09+…+13)</t>
  </si>
  <si>
    <t>Bruttó érték összesen (=01+08-14)</t>
  </si>
  <si>
    <t>Terv szerinti értékcsökkenés nyitó állománya</t>
  </si>
  <si>
    <t>Terv szerinti értékcsökkenés növekedése</t>
  </si>
  <si>
    <t>Terv szerinti értékcsökkenés csökkenése</t>
  </si>
  <si>
    <t>Terv szerinti értékcsökkenés záró állománya  (=16+17-18)</t>
  </si>
  <si>
    <t>Terven felüli értékcsökkenés növekedés</t>
  </si>
  <si>
    <t>Terven felüli értékcsökkenés visszaírás, kivezetés</t>
  </si>
  <si>
    <t>Értékcsökkenés összesen (=19+23)</t>
  </si>
  <si>
    <t>Eszközök nettó értéke (=15-24)</t>
  </si>
  <si>
    <t>Teljesen (0-ig) leírt eszközök bruttó értéke</t>
  </si>
  <si>
    <t>2010-2025.</t>
  </si>
  <si>
    <t>2024. december 31.</t>
  </si>
  <si>
    <t>NHSZ ZÖLDFOK Zrt. (FA)</t>
  </si>
  <si>
    <t>vagyonkimutatás forgalomképesség szerint</t>
  </si>
  <si>
    <t>Forgalomképesség</t>
  </si>
  <si>
    <t>Főkönyvi szám</t>
  </si>
  <si>
    <t>Bruttó érték (Ft)</t>
  </si>
  <si>
    <t>ÉCS (Ft)</t>
  </si>
  <si>
    <t>Nettó érték (Ft)</t>
  </si>
  <si>
    <t>Nettó érték (eFt)</t>
  </si>
  <si>
    <t>Üzleti vagyon</t>
  </si>
  <si>
    <t>Immateriális javak összesen</t>
  </si>
  <si>
    <t>Nemzetgazdasági szempontból kiemelt jelentőségű nemzeti vagyon</t>
  </si>
  <si>
    <t>Kizárólagos nemzeti vagyon</t>
  </si>
  <si>
    <t>Korlátozottan forgalomképes nemzeti vagyon</t>
  </si>
  <si>
    <t>Ingatlanok és kapcsolódó vagyoni értékű jogok összesen</t>
  </si>
  <si>
    <t>Gépek, berendezések, felszerelések, járművek összesen</t>
  </si>
  <si>
    <t>Államháztartáson kívülre vagyonkezelésbe adott gépek, berendezések, felszerelések</t>
  </si>
  <si>
    <t>Államházatrtáson kívülre vagyonkezelésbe adott gépek, berendezések, felszerelések</t>
  </si>
  <si>
    <t>Hévízi Polgármesteri Hivatal</t>
  </si>
  <si>
    <t>Korlátozottan forgalomképes vagyon</t>
  </si>
  <si>
    <t>Gróf. I. Festetics György Művelődési Központ, Városi Könyvtár és Muzeális Gyűjtemény</t>
  </si>
  <si>
    <t>Teréz Anya Szociális Integrált Intézmény</t>
  </si>
  <si>
    <t>eFt</t>
  </si>
  <si>
    <t>6 fő</t>
  </si>
  <si>
    <t xml:space="preserve">      9.1.1. Hitel-, kölcsön törlesztés államháztartáson kívülre (K911)</t>
  </si>
  <si>
    <t xml:space="preserve"> Hévízi Polgármesteri Hivatal</t>
  </si>
  <si>
    <t>(Ft)</t>
  </si>
  <si>
    <t>(ezer forint)</t>
  </si>
  <si>
    <t>(ezer Ft)</t>
  </si>
  <si>
    <t xml:space="preserve">Hévíz Város Önkormányzat Gazdasági, Műszaki Ellátó Szervezet </t>
  </si>
  <si>
    <t xml:space="preserve">Gróf I. Festetics György Művelődési Központ, Városi Könyvtár és Muzeális Gyűjtemény </t>
  </si>
  <si>
    <t>1. melléklet a …....../2025. (..…..) önkormányzati rendelethez</t>
  </si>
  <si>
    <t>2. melléklet a …....../2025. (..…..) önkormányzati rendelethez</t>
  </si>
  <si>
    <t>3. melléklet a …....../2025. (..…..) önkormányzati rendelethez</t>
  </si>
  <si>
    <t xml:space="preserve">7. melléklet a /2025. (V.) önkormányzati rendelethez </t>
  </si>
  <si>
    <t>8. melléklet a …....../2025. (..…..) önkormányzati rendelethez</t>
  </si>
  <si>
    <t>9. melléklet a …....../2025. (..…..) önkormányzati rendelethez</t>
  </si>
  <si>
    <t>10. melléklet a…../2025. (V…...) rendelethez</t>
  </si>
  <si>
    <t>2024. évi engedélyezett létszámkeret</t>
  </si>
  <si>
    <t>Nagymihály Csaba Önk.int.rendszergazdai feladatok</t>
  </si>
  <si>
    <t>TC Informatika</t>
  </si>
  <si>
    <t>K13 -  Hévíz Város Önkormányzat és intézményei konszolidált beszámoló - Konszolidált eredménykimutatás (Ft)</t>
  </si>
  <si>
    <t>K12 - Hévíz Város Önkormányzat és intézményei konszolidált beszámoló - Konszolidált mérleg (Ft)</t>
  </si>
  <si>
    <t xml:space="preserve">4. melléklet a …....../2025. (V.………..) önkormányzati rendelethez </t>
  </si>
  <si>
    <t xml:space="preserve">5. melléklet a /2025. (V.) önkormányzati rendelethez </t>
  </si>
  <si>
    <t>6. melléklet a …....../2025. (V.……....) önkormányzati rendelethez</t>
  </si>
  <si>
    <t xml:space="preserve">11. melléklet a /2025. (V.) önkormányzati rendelethez </t>
  </si>
  <si>
    <t>12. melléklet a…../2025. (V…...) rendelethez</t>
  </si>
  <si>
    <t xml:space="preserve"> 13. melléklet a /2025. (V.) önkormányzati rendelethez </t>
  </si>
  <si>
    <t xml:space="preserve">14. melléklet a /2025. (V….) önkormányzati rendelethez </t>
  </si>
  <si>
    <t xml:space="preserve">15. melléklet a /2025. (V.) önkormányzati rendelethez </t>
  </si>
  <si>
    <t>16. melléklet a /2025. (.) önkormányzati rendelethez</t>
  </si>
  <si>
    <t>17. melléklet a ../2025. (.) önkormányzati rendelethez</t>
  </si>
  <si>
    <t>18. melléklet a…../2025. (V...) rendelethez</t>
  </si>
  <si>
    <t>19. melléklet a…../2025. (..…...) rendelethez</t>
  </si>
  <si>
    <t>20. melléklet a…../2025. (V....) rendelethez</t>
  </si>
  <si>
    <t xml:space="preserve">21. melléklet a …....../2025. (V.……...) önkormányzati rendelethez </t>
  </si>
  <si>
    <t>22. melléklet a /2025. (V…….) önkormányzati rendelethez</t>
  </si>
  <si>
    <t>befejezetlen beruházások</t>
  </si>
  <si>
    <t>Főkönyvi
szla.
szám</t>
  </si>
  <si>
    <t xml:space="preserve">Megnevezés
</t>
  </si>
  <si>
    <t>Bruttó
érték (Ft)</t>
  </si>
  <si>
    <t>Bruttó érték (eFt)</t>
  </si>
  <si>
    <t>151114</t>
  </si>
  <si>
    <t>Szabó Lőrinc utca közvilágítás</t>
  </si>
  <si>
    <t>152114</t>
  </si>
  <si>
    <t>Szabó Lőrinc utcai játszótér felújítása 1531/1 hrsz</t>
  </si>
  <si>
    <t>GINOP-7.1.9-17-2017-00003 Hévíz Gyógyhely fejlesztése</t>
  </si>
  <si>
    <t>1511133</t>
  </si>
  <si>
    <t>Pócza villa fejlesztése</t>
  </si>
  <si>
    <t>TOP-Plusz Egészségház projekt</t>
  </si>
  <si>
    <t>Zrínyi utca külterület 022/1. hrsz</t>
  </si>
  <si>
    <t>Zrínyi utca 99-179. sz. (belterület 300. hrsz) felújítása</t>
  </si>
  <si>
    <t>Hévíz Zrínyi utca 48-60/4 házszámig tartó alsó szakaszának felújítása</t>
  </si>
  <si>
    <t>Turisztikai infrastrukturális fejlesztések Hévízen</t>
  </si>
  <si>
    <t>MFP-UHJ/2023 Vörösmarty utca K oldal, Sugár utca-Park u közötti szakaszon járda burkolat felújítás</t>
  </si>
  <si>
    <t>23.  melléklet a…../2025. (V…...) rendelethez</t>
  </si>
  <si>
    <t>07/A -  Hévíz Város Önkormányzat és intézményei  Maradványkimutatás (Ft)</t>
  </si>
  <si>
    <t>Összes maradvány</t>
  </si>
  <si>
    <t xml:space="preserve">Hévíz Város Önkormányzat  </t>
  </si>
  <si>
    <t>15/A -    Kimutatás az immateriális javak, tárgyi eszközök koncesszióba, vagyonkezelésbe adott eszközök állományának alakulásáról (Ft)</t>
  </si>
  <si>
    <t>Gróf I. Festetics György Művelődési Központ, Városi Könyvtár és Muzeális Gyűjtemény</t>
  </si>
  <si>
    <t>Az eszközök értékvesztésének alakulása</t>
  </si>
  <si>
    <t>forint</t>
  </si>
  <si>
    <t>Nyitó adatok, bekerülési érték</t>
  </si>
  <si>
    <t>Nyitó adatok, értékvesztés</t>
  </si>
  <si>
    <t>Tárgyidőszakban elszámolt értékvesztés</t>
  </si>
  <si>
    <t>Tárgyidőszakban visszaírt értékvesztés</t>
  </si>
  <si>
    <t>Záró adatok, bekerülési érték</t>
  </si>
  <si>
    <t>Záró adatok, értékvesztés</t>
  </si>
  <si>
    <t>Adott előlegek</t>
  </si>
  <si>
    <t>12 534 339</t>
  </si>
  <si>
    <t>932 491</t>
  </si>
  <si>
    <t>Tartós részesedések</t>
  </si>
  <si>
    <t>Tartós hitelviszonyt megtestesítő értékpapírok</t>
  </si>
  <si>
    <t>Készletek</t>
  </si>
  <si>
    <t>641 950</t>
  </si>
  <si>
    <t>540 550</t>
  </si>
  <si>
    <t>Lekötött bankbetétek</t>
  </si>
  <si>
    <t>Kincstáron kívüli forintszámlák</t>
  </si>
  <si>
    <t>875 116 571</t>
  </si>
  <si>
    <t>825 376 596</t>
  </si>
  <si>
    <t>Kincstáron kívül devizaszámlák</t>
  </si>
  <si>
    <t>6 272 099</t>
  </si>
  <si>
    <t>9 109 953</t>
  </si>
  <si>
    <t>Követelések a követelés jellegű sajátos elszámolások kivételével</t>
  </si>
  <si>
    <t>453 635 373</t>
  </si>
  <si>
    <t>85 501 299</t>
  </si>
  <si>
    <t>22 779 737</t>
  </si>
  <si>
    <t>32 948 197</t>
  </si>
  <si>
    <t>446 510 505</t>
  </si>
  <si>
    <t>75 332 839</t>
  </si>
  <si>
    <t>Nem tartós részesedések</t>
  </si>
  <si>
    <t>Forgatási célú hitelviszonyt megtestesítő értékpapírok</t>
  </si>
  <si>
    <t>Összesen (=01+…+10)</t>
  </si>
  <si>
    <t>1 360 767 513</t>
  </si>
  <si>
    <t>85 525 635</t>
  </si>
  <si>
    <t>1 295 037 276</t>
  </si>
  <si>
    <t>75 357 175</t>
  </si>
  <si>
    <t>526 666</t>
  </si>
  <si>
    <t>250 000</t>
  </si>
  <si>
    <t>14 413 297</t>
  </si>
  <si>
    <t>8 891 468</t>
  </si>
  <si>
    <t>14 939 963</t>
  </si>
  <si>
    <t>9 141 468</t>
  </si>
  <si>
    <t>Gróf I. Festetics György Művelődési Központ, Városi Könyvtár és Múzeális Gyűjtemény</t>
  </si>
  <si>
    <t>24. melléklet a…../202. (V...)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</si>
</sst>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m&quot;. &quot;d\.;@"/>
    <numFmt numFmtId="165" formatCode="0.0"/>
    <numFmt numFmtId="166" formatCode="#,##0.0"/>
    <numFmt numFmtId="167" formatCode="0.000000000%"/>
    <numFmt numFmtId="168" formatCode="0.0%"/>
    <numFmt numFmtId="169" formatCode="#,##0\ _F_t"/>
  </numFmts>
  <fonts count="101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6"/>
      <name val="Times New Roman"/>
      <family val="1"/>
      <charset val="238"/>
    </font>
    <font>
      <i/>
      <sz val="6"/>
      <name val="Times New Roman"/>
      <family val="1"/>
      <charset val="238"/>
    </font>
    <font>
      <sz val="6"/>
      <name val="Arial"/>
      <family val="2"/>
      <charset val="238"/>
    </font>
    <font>
      <b/>
      <sz val="6"/>
      <name val="Times New Roman"/>
      <family val="1"/>
      <charset val="238"/>
    </font>
    <font>
      <b/>
      <u/>
      <sz val="6"/>
      <name val="Times New Roman"/>
      <family val="1"/>
      <charset val="238"/>
    </font>
    <font>
      <b/>
      <sz val="6"/>
      <name val="Arial"/>
      <family val="2"/>
      <charset val="238"/>
    </font>
    <font>
      <i/>
      <sz val="9"/>
      <name val="Times New Roman"/>
      <family val="1"/>
      <charset val="238"/>
    </font>
    <font>
      <sz val="8"/>
      <name val="Arial"/>
      <family val="2"/>
      <charset val="238"/>
    </font>
    <font>
      <b/>
      <sz val="9"/>
      <name val="Times New Roman"/>
      <family val="1"/>
      <charset val="238"/>
    </font>
    <font>
      <sz val="9"/>
      <name val="Times New Roman"/>
      <family val="1"/>
      <charset val="238"/>
    </font>
    <font>
      <b/>
      <u/>
      <sz val="9"/>
      <name val="Times New Roman"/>
      <family val="1"/>
      <charset val="238"/>
    </font>
    <font>
      <i/>
      <sz val="10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i/>
      <sz val="8"/>
      <color indexed="8"/>
      <name val="Times New Roman"/>
      <family val="1"/>
      <charset val="238"/>
    </font>
    <font>
      <b/>
      <sz val="7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b/>
      <sz val="6"/>
      <color indexed="8"/>
      <name val="Times New Roman"/>
      <family val="1"/>
      <charset val="238"/>
    </font>
    <font>
      <sz val="7"/>
      <color indexed="8"/>
      <name val="Times New Roman"/>
      <family val="1"/>
      <charset val="238"/>
    </font>
    <font>
      <sz val="7"/>
      <name val="Times New Roman"/>
      <family val="1"/>
      <charset val="238"/>
    </font>
    <font>
      <sz val="10"/>
      <name val="Arial CE"/>
      <family val="2"/>
      <charset val="238"/>
    </font>
    <font>
      <sz val="6"/>
      <color indexed="8"/>
      <name val="Times New Roman"/>
      <family val="1"/>
      <charset val="238"/>
    </font>
    <font>
      <sz val="7"/>
      <color rgb="FFFF0000"/>
      <name val="Times New Roman"/>
      <family val="1"/>
      <charset val="238"/>
    </font>
    <font>
      <i/>
      <sz val="7"/>
      <color indexed="8"/>
      <name val="Times New Roman"/>
      <family val="1"/>
      <charset val="238"/>
    </font>
    <font>
      <b/>
      <i/>
      <sz val="8"/>
      <name val="Times New Roman"/>
      <family val="1"/>
      <charset val="238"/>
    </font>
    <font>
      <i/>
      <sz val="8"/>
      <name val="Times New Roman"/>
      <family val="1"/>
      <charset val="238"/>
    </font>
    <font>
      <sz val="8"/>
      <color rgb="FFFF0000"/>
      <name val="Times New Roman"/>
      <family val="1"/>
      <charset val="238"/>
    </font>
    <font>
      <b/>
      <sz val="7"/>
      <name val="Times New Roman"/>
      <family val="1"/>
      <charset val="238"/>
    </font>
    <font>
      <b/>
      <i/>
      <sz val="7"/>
      <color indexed="8"/>
      <name val="Times New Roman"/>
      <family val="1"/>
      <charset val="238"/>
    </font>
    <font>
      <i/>
      <sz val="7"/>
      <name val="Times New Roman"/>
      <family val="1"/>
      <charset val="238"/>
    </font>
    <font>
      <b/>
      <sz val="7"/>
      <color rgb="FF0070C0"/>
      <name val="Times New Roman"/>
      <family val="1"/>
      <charset val="238"/>
    </font>
    <font>
      <b/>
      <sz val="7"/>
      <color rgb="FFFF0000"/>
      <name val="Times New Roman"/>
      <family val="1"/>
      <charset val="238"/>
    </font>
    <font>
      <sz val="8"/>
      <color rgb="FF00B0F0"/>
      <name val="Times New Roman"/>
      <family val="1"/>
      <charset val="238"/>
    </font>
    <font>
      <i/>
      <sz val="6"/>
      <color indexed="8"/>
      <name val="Times New Roman"/>
      <family val="1"/>
      <charset val="238"/>
    </font>
    <font>
      <b/>
      <i/>
      <sz val="7"/>
      <name val="Times New Roman"/>
      <family val="1"/>
      <charset val="238"/>
    </font>
    <font>
      <sz val="7"/>
      <color theme="1"/>
      <name val="Times New Roman"/>
      <family val="1"/>
      <charset val="238"/>
    </font>
    <font>
      <b/>
      <i/>
      <sz val="7"/>
      <color rgb="FFFF0000"/>
      <name val="Times New Roman"/>
      <family val="1"/>
      <charset val="238"/>
    </font>
    <font>
      <i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i/>
      <sz val="11"/>
      <name val="Times New Roman"/>
      <family val="1"/>
      <charset val="238"/>
    </font>
    <font>
      <b/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rgb="FFFF0000"/>
      <name val="Arial"/>
      <family val="2"/>
      <charset val="238"/>
    </font>
    <font>
      <sz val="12"/>
      <color indexed="8"/>
      <name val="Times New Roman"/>
      <family val="1"/>
      <charset val="238"/>
    </font>
    <font>
      <i/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vertAlign val="superscript"/>
      <sz val="9"/>
      <color indexed="8"/>
      <name val="Times New Roman"/>
      <family val="1"/>
      <charset val="238"/>
    </font>
    <font>
      <vertAlign val="superscript"/>
      <sz val="8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sz val="12"/>
      <color indexed="10"/>
      <name val="Times New Roman"/>
      <family val="1"/>
      <charset val="238"/>
    </font>
    <font>
      <u/>
      <sz val="10"/>
      <color indexed="12"/>
      <name val="Arial"/>
      <family val="2"/>
      <charset val="238"/>
    </font>
    <font>
      <u/>
      <sz val="12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b/>
      <u/>
      <sz val="10"/>
      <name val="Times New Roman"/>
      <family val="1"/>
      <charset val="238"/>
    </font>
    <font>
      <sz val="10"/>
      <color rgb="FF000000"/>
      <name val="Arial CE"/>
    </font>
    <font>
      <sz val="10"/>
      <name val="Calibri"/>
    </font>
    <font>
      <b/>
      <sz val="10"/>
      <color indexed="8"/>
      <name val="Calibri"/>
    </font>
    <font>
      <b/>
      <i/>
      <sz val="8"/>
      <color indexed="8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sz val="8"/>
      <color indexed="17"/>
      <name val="Times New Roman"/>
      <family val="1"/>
      <charset val="238"/>
    </font>
    <font>
      <b/>
      <sz val="8"/>
      <color indexed="12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i/>
      <sz val="12"/>
      <color indexed="8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u/>
      <sz val="1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0"/>
      <color indexed="8"/>
      <name val="Calibri"/>
      <family val="2"/>
      <charset val="238"/>
    </font>
    <font>
      <sz val="10"/>
      <name val="Calibri"/>
      <family val="2"/>
      <charset val="238"/>
    </font>
    <font>
      <i/>
      <sz val="10"/>
      <color indexed="8"/>
      <name val="Times New Roman"/>
      <family val="1"/>
      <charset val="238"/>
    </font>
    <font>
      <i/>
      <sz val="7"/>
      <color rgb="FFFF0000"/>
      <name val="Times New Roman"/>
      <family val="1"/>
      <charset val="238"/>
    </font>
    <font>
      <i/>
      <sz val="7"/>
      <color theme="1"/>
      <name val="Times New Roman"/>
      <family val="1"/>
      <charset val="238"/>
    </font>
    <font>
      <b/>
      <i/>
      <sz val="7"/>
      <color theme="1"/>
      <name val="Times New Roman"/>
      <family val="1"/>
      <charset val="238"/>
    </font>
    <font>
      <b/>
      <sz val="7"/>
      <color theme="1"/>
      <name val="Times New Roman"/>
      <family val="1"/>
      <charset val="238"/>
    </font>
    <font>
      <sz val="8"/>
      <name val="Calibri"/>
      <family val="2"/>
      <charset val="238"/>
    </font>
    <font>
      <b/>
      <sz val="8"/>
      <color indexed="8"/>
      <name val="Calibri"/>
      <family val="2"/>
      <charset val="238"/>
    </font>
    <font>
      <b/>
      <sz val="9"/>
      <color rgb="FF000000"/>
      <name val="Arial CE"/>
      <charset val="238"/>
    </font>
    <font>
      <b/>
      <sz val="9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sz val="8"/>
      <color rgb="FF000000"/>
      <name val="Times New Roman"/>
      <family val="1"/>
      <charset val="238"/>
    </font>
    <font>
      <sz val="8"/>
      <color rgb="FF000000"/>
      <name val="Arial CE"/>
    </font>
    <font>
      <i/>
      <sz val="8"/>
      <name val="Calibri"/>
      <family val="2"/>
      <charset val="238"/>
      <scheme val="minor"/>
    </font>
    <font>
      <b/>
      <sz val="10"/>
      <color rgb="FF000000"/>
      <name val="Times New Roman"/>
      <family val="1"/>
      <charset val="238"/>
    </font>
    <font>
      <b/>
      <sz val="10"/>
      <color rgb="FF000000"/>
      <name val="Arial CE"/>
      <charset val="238"/>
    </font>
    <font>
      <sz val="10"/>
      <color rgb="FF000000"/>
      <name val="Times New Roman"/>
      <family val="1"/>
      <charset val="238"/>
    </font>
    <font>
      <sz val="11"/>
      <color theme="1"/>
      <name val="Calibri"/>
      <family val="2"/>
      <scheme val="minor"/>
    </font>
    <font>
      <sz val="8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128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theme="0" tint="-4.9989318521683403E-2"/>
      </right>
      <top style="medium">
        <color indexed="64"/>
      </top>
      <bottom style="medium">
        <color indexed="64"/>
      </bottom>
      <diagonal/>
    </border>
    <border>
      <left style="thin">
        <color theme="0" tint="-4.9989318521683403E-2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theme="0" tint="-4.9989318521683403E-2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medium">
        <color indexed="64"/>
      </right>
      <top style="thin">
        <color indexed="8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 diagonalUp="1"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/>
      <top/>
      <bottom/>
      <diagonal/>
    </border>
  </borders>
  <cellStyleXfs count="11">
    <xf numFmtId="0" fontId="0" fillId="0" borderId="0"/>
    <xf numFmtId="0" fontId="23" fillId="0" borderId="0"/>
    <xf numFmtId="0" fontId="1" fillId="0" borderId="0"/>
    <xf numFmtId="0" fontId="41" fillId="0" borderId="0"/>
    <xf numFmtId="0" fontId="41" fillId="0" borderId="0"/>
    <xf numFmtId="0" fontId="41" fillId="0" borderId="0"/>
    <xf numFmtId="0" fontId="1" fillId="0" borderId="0"/>
    <xf numFmtId="0" fontId="60" fillId="0" borderId="0" applyNumberFormat="0" applyFill="0" applyBorder="0" applyAlignment="0" applyProtection="0">
      <alignment vertical="top"/>
      <protection locked="0"/>
    </xf>
    <xf numFmtId="0" fontId="65" fillId="0" borderId="0"/>
    <xf numFmtId="0" fontId="1" fillId="0" borderId="0"/>
    <xf numFmtId="0" fontId="96" fillId="0" borderId="0"/>
  </cellStyleXfs>
  <cellXfs count="1345">
    <xf numFmtId="0" fontId="0" fillId="0" borderId="0" xfId="0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right"/>
    </xf>
    <xf numFmtId="3" fontId="2" fillId="0" borderId="0" xfId="0" applyNumberFormat="1" applyFont="1"/>
    <xf numFmtId="0" fontId="2" fillId="0" borderId="5" xfId="0" applyFont="1" applyBorder="1" applyAlignment="1">
      <alignment horizontal="center"/>
    </xf>
    <xf numFmtId="0" fontId="6" fillId="0" borderId="6" xfId="0" applyFont="1" applyBorder="1" applyAlignment="1">
      <alignment horizontal="left" vertical="center"/>
    </xf>
    <xf numFmtId="3" fontId="2" fillId="0" borderId="7" xfId="0" applyNumberFormat="1" applyFont="1" applyBorder="1"/>
    <xf numFmtId="0" fontId="2" fillId="0" borderId="8" xfId="0" applyFont="1" applyBorder="1" applyAlignment="1">
      <alignment horizontal="center"/>
    </xf>
    <xf numFmtId="0" fontId="5" fillId="0" borderId="0" xfId="0" applyFont="1" applyAlignment="1">
      <alignment horizontal="left" vertical="center"/>
    </xf>
    <xf numFmtId="3" fontId="2" fillId="0" borderId="9" xfId="0" applyNumberFormat="1" applyFont="1" applyBorder="1"/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left" vertical="center"/>
    </xf>
    <xf numFmtId="3" fontId="5" fillId="0" borderId="12" xfId="0" applyNumberFormat="1" applyFont="1" applyBorder="1"/>
    <xf numFmtId="0" fontId="7" fillId="0" borderId="0" xfId="0" applyFont="1"/>
    <xf numFmtId="0" fontId="2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left" vertical="center"/>
    </xf>
    <xf numFmtId="3" fontId="2" fillId="0" borderId="9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3" fillId="0" borderId="15" xfId="0" applyFont="1" applyBorder="1" applyAlignment="1">
      <alignment horizontal="left" vertical="center"/>
    </xf>
    <xf numFmtId="0" fontId="5" fillId="0" borderId="8" xfId="0" applyFont="1" applyBorder="1" applyAlignment="1">
      <alignment horizontal="center" vertical="center"/>
    </xf>
    <xf numFmtId="0" fontId="5" fillId="0" borderId="15" xfId="0" applyFont="1" applyBorder="1" applyAlignment="1">
      <alignment horizontal="left" vertical="center" wrapText="1"/>
    </xf>
    <xf numFmtId="3" fontId="2" fillId="0" borderId="16" xfId="0" applyNumberFormat="1" applyFont="1" applyBorder="1" applyAlignment="1">
      <alignment vertical="center"/>
    </xf>
    <xf numFmtId="0" fontId="5" fillId="0" borderId="17" xfId="0" applyFont="1" applyBorder="1" applyAlignment="1">
      <alignment horizontal="left" vertical="center"/>
    </xf>
    <xf numFmtId="3" fontId="5" fillId="0" borderId="18" xfId="0" applyNumberFormat="1" applyFont="1" applyBorder="1"/>
    <xf numFmtId="3" fontId="7" fillId="0" borderId="0" xfId="0" applyNumberFormat="1" applyFont="1"/>
    <xf numFmtId="3" fontId="5" fillId="0" borderId="16" xfId="0" applyNumberFormat="1" applyFont="1" applyBorder="1"/>
    <xf numFmtId="0" fontId="2" fillId="0" borderId="0" xfId="0" applyFont="1" applyAlignment="1">
      <alignment horizontal="left" vertical="center"/>
    </xf>
    <xf numFmtId="0" fontId="5" fillId="0" borderId="13" xfId="0" applyFont="1" applyBorder="1" applyAlignment="1">
      <alignment horizontal="center" vertical="center"/>
    </xf>
    <xf numFmtId="3" fontId="5" fillId="0" borderId="9" xfId="0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0" fontId="2" fillId="0" borderId="13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16" fontId="2" fillId="0" borderId="13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3" fontId="2" fillId="0" borderId="9" xfId="0" applyNumberFormat="1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8" xfId="0" applyFont="1" applyBorder="1" applyAlignment="1">
      <alignment horizontal="center" vertical="center"/>
    </xf>
    <xf numFmtId="0" fontId="5" fillId="0" borderId="17" xfId="0" applyFont="1" applyBorder="1"/>
    <xf numFmtId="0" fontId="5" fillId="0" borderId="0" xfId="0" applyFont="1" applyAlignment="1">
      <alignment horizontal="center"/>
    </xf>
    <xf numFmtId="0" fontId="5" fillId="0" borderId="0" xfId="0" applyFont="1"/>
    <xf numFmtId="3" fontId="5" fillId="0" borderId="9" xfId="0" applyNumberFormat="1" applyFont="1" applyBorder="1"/>
    <xf numFmtId="0" fontId="2" fillId="0" borderId="0" xfId="0" applyFont="1" applyBorder="1" applyAlignment="1">
      <alignment horizontal="center"/>
    </xf>
    <xf numFmtId="0" fontId="2" fillId="0" borderId="0" xfId="0" applyFont="1"/>
    <xf numFmtId="0" fontId="5" fillId="0" borderId="8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6" fillId="0" borderId="0" xfId="0" applyFont="1"/>
    <xf numFmtId="0" fontId="5" fillId="0" borderId="17" xfId="0" applyFont="1" applyBorder="1" applyAlignment="1">
      <alignment horizontal="left"/>
    </xf>
    <xf numFmtId="0" fontId="5" fillId="0" borderId="13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20" xfId="0" applyFont="1" applyBorder="1"/>
    <xf numFmtId="3" fontId="5" fillId="0" borderId="21" xfId="0" applyNumberFormat="1" applyFont="1" applyBorder="1"/>
    <xf numFmtId="3" fontId="5" fillId="0" borderId="0" xfId="0" applyNumberFormat="1" applyFont="1"/>
    <xf numFmtId="0" fontId="9" fillId="0" borderId="0" xfId="0" applyFont="1"/>
    <xf numFmtId="0" fontId="8" fillId="0" borderId="0" xfId="0" applyFont="1" applyAlignment="1">
      <alignment horizontal="right"/>
    </xf>
    <xf numFmtId="0" fontId="10" fillId="0" borderId="0" xfId="0" applyFont="1" applyAlignment="1">
      <alignment horizontal="center"/>
    </xf>
    <xf numFmtId="0" fontId="11" fillId="0" borderId="0" xfId="0" applyFont="1"/>
    <xf numFmtId="0" fontId="11" fillId="0" borderId="24" xfId="0" applyFont="1" applyBorder="1" applyAlignment="1">
      <alignment horizontal="center"/>
    </xf>
    <xf numFmtId="0" fontId="12" fillId="0" borderId="0" xfId="0" applyFont="1" applyAlignment="1">
      <alignment vertical="center" wrapText="1"/>
    </xf>
    <xf numFmtId="0" fontId="11" fillId="0" borderId="26" xfId="0" applyFont="1" applyBorder="1" applyAlignment="1">
      <alignment horizontal="center"/>
    </xf>
    <xf numFmtId="0" fontId="10" fillId="0" borderId="26" xfId="0" applyFont="1" applyBorder="1" applyAlignment="1">
      <alignment horizontal="center" vertical="center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27" xfId="0" applyFont="1" applyBorder="1" applyAlignment="1">
      <alignment horizontal="center"/>
    </xf>
    <xf numFmtId="0" fontId="10" fillId="0" borderId="17" xfId="0" applyFont="1" applyBorder="1" applyAlignment="1">
      <alignment wrapText="1"/>
    </xf>
    <xf numFmtId="0" fontId="11" fillId="0" borderId="9" xfId="0" applyFont="1" applyBorder="1"/>
    <xf numFmtId="0" fontId="11" fillId="0" borderId="9" xfId="0" applyFont="1" applyBorder="1" applyAlignment="1">
      <alignment horizontal="center"/>
    </xf>
    <xf numFmtId="0" fontId="10" fillId="0" borderId="0" xfId="0" applyFont="1" applyAlignment="1">
      <alignment wrapText="1"/>
    </xf>
    <xf numFmtId="0" fontId="10" fillId="0" borderId="9" xfId="0" applyFont="1" applyBorder="1" applyAlignment="1">
      <alignment horizontal="center"/>
    </xf>
    <xf numFmtId="3" fontId="9" fillId="0" borderId="0" xfId="0" applyNumberFormat="1" applyFont="1"/>
    <xf numFmtId="0" fontId="11" fillId="0" borderId="0" xfId="0" applyFont="1" applyAlignment="1">
      <alignment vertical="center" wrapText="1"/>
    </xf>
    <xf numFmtId="0" fontId="11" fillId="2" borderId="0" xfId="0" applyFont="1" applyFill="1" applyAlignment="1">
      <alignment wrapText="1"/>
    </xf>
    <xf numFmtId="0" fontId="11" fillId="0" borderId="9" xfId="0" applyFont="1" applyBorder="1" applyAlignment="1">
      <alignment vertical="center"/>
    </xf>
    <xf numFmtId="0" fontId="11" fillId="2" borderId="0" xfId="0" applyFont="1" applyFill="1" applyAlignment="1">
      <alignment vertical="center" wrapText="1"/>
    </xf>
    <xf numFmtId="3" fontId="9" fillId="0" borderId="0" xfId="0" applyNumberFormat="1" applyFont="1" applyAlignment="1">
      <alignment vertical="center"/>
    </xf>
    <xf numFmtId="0" fontId="10" fillId="0" borderId="16" xfId="0" applyFont="1" applyBorder="1" applyAlignment="1">
      <alignment vertical="center" wrapText="1"/>
    </xf>
    <xf numFmtId="0" fontId="11" fillId="0" borderId="9" xfId="0" applyFont="1" applyBorder="1" applyAlignment="1">
      <alignment wrapText="1"/>
    </xf>
    <xf numFmtId="3" fontId="11" fillId="0" borderId="0" xfId="0" applyNumberFormat="1" applyFont="1"/>
    <xf numFmtId="0" fontId="12" fillId="0" borderId="9" xfId="0" applyFont="1" applyBorder="1" applyAlignment="1">
      <alignment wrapText="1"/>
    </xf>
    <xf numFmtId="0" fontId="10" fillId="0" borderId="9" xfId="0" applyFont="1" applyBorder="1" applyAlignment="1">
      <alignment wrapText="1"/>
    </xf>
    <xf numFmtId="0" fontId="10" fillId="0" borderId="9" xfId="0" applyFont="1" applyBorder="1" applyAlignment="1">
      <alignment vertical="center" wrapText="1"/>
    </xf>
    <xf numFmtId="0" fontId="10" fillId="0" borderId="29" xfId="0" applyFont="1" applyBorder="1" applyAlignment="1">
      <alignment horizontal="center"/>
    </xf>
    <xf numFmtId="0" fontId="11" fillId="0" borderId="30" xfId="0" applyFont="1" applyBorder="1" applyAlignment="1">
      <alignment horizontal="center"/>
    </xf>
    <xf numFmtId="0" fontId="10" fillId="0" borderId="16" xfId="0" applyFont="1" applyBorder="1" applyAlignment="1">
      <alignment wrapText="1"/>
    </xf>
    <xf numFmtId="0" fontId="11" fillId="0" borderId="31" xfId="0" applyFont="1" applyBorder="1" applyAlignment="1">
      <alignment horizontal="center"/>
    </xf>
    <xf numFmtId="0" fontId="14" fillId="0" borderId="0" xfId="0" applyFont="1"/>
    <xf numFmtId="0" fontId="15" fillId="0" borderId="0" xfId="0" applyFont="1"/>
    <xf numFmtId="3" fontId="15" fillId="0" borderId="0" xfId="0" applyNumberFormat="1" applyFont="1"/>
    <xf numFmtId="3" fontId="16" fillId="0" borderId="0" xfId="0" applyNumberFormat="1" applyFont="1" applyAlignment="1">
      <alignment horizontal="right"/>
    </xf>
    <xf numFmtId="0" fontId="14" fillId="0" borderId="13" xfId="0" applyFont="1" applyBorder="1"/>
    <xf numFmtId="0" fontId="19" fillId="0" borderId="37" xfId="0" applyFont="1" applyBorder="1" applyAlignment="1">
      <alignment horizontal="center" vertical="center"/>
    </xf>
    <xf numFmtId="3" fontId="20" fillId="0" borderId="38" xfId="0" applyNumberFormat="1" applyFont="1" applyBorder="1" applyAlignment="1">
      <alignment horizontal="center" vertical="center" wrapText="1"/>
    </xf>
    <xf numFmtId="3" fontId="19" fillId="0" borderId="39" xfId="0" applyNumberFormat="1" applyFont="1" applyBorder="1" applyAlignment="1">
      <alignment horizontal="center" vertical="center"/>
    </xf>
    <xf numFmtId="3" fontId="20" fillId="0" borderId="40" xfId="0" applyNumberFormat="1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15" fillId="0" borderId="0" xfId="0" applyFont="1" applyAlignment="1">
      <alignment horizontal="center"/>
    </xf>
    <xf numFmtId="0" fontId="17" fillId="0" borderId="41" xfId="0" applyFont="1" applyBorder="1"/>
    <xf numFmtId="3" fontId="17" fillId="0" borderId="42" xfId="0" applyNumberFormat="1" applyFont="1" applyBorder="1"/>
    <xf numFmtId="3" fontId="15" fillId="0" borderId="43" xfId="0" applyNumberFormat="1" applyFont="1" applyBorder="1"/>
    <xf numFmtId="0" fontId="21" fillId="0" borderId="0" xfId="0" applyFont="1"/>
    <xf numFmtId="3" fontId="22" fillId="0" borderId="0" xfId="0" applyNumberFormat="1" applyFont="1"/>
    <xf numFmtId="3" fontId="22" fillId="0" borderId="13" xfId="0" applyNumberFormat="1" applyFont="1" applyBorder="1"/>
    <xf numFmtId="3" fontId="22" fillId="0" borderId="9" xfId="1" applyNumberFormat="1" applyFont="1" applyBorder="1"/>
    <xf numFmtId="3" fontId="14" fillId="0" borderId="0" xfId="0" applyNumberFormat="1" applyFont="1"/>
    <xf numFmtId="0" fontId="24" fillId="0" borderId="0" xfId="0" applyFont="1"/>
    <xf numFmtId="3" fontId="25" fillId="0" borderId="9" xfId="1" applyNumberFormat="1" applyFont="1" applyBorder="1"/>
    <xf numFmtId="16" fontId="21" fillId="0" borderId="0" xfId="0" applyNumberFormat="1" applyFont="1"/>
    <xf numFmtId="0" fontId="26" fillId="0" borderId="0" xfId="0" applyFont="1"/>
    <xf numFmtId="3" fontId="25" fillId="0" borderId="0" xfId="1" applyNumberFormat="1" applyFont="1"/>
    <xf numFmtId="3" fontId="22" fillId="0" borderId="0" xfId="1" applyNumberFormat="1" applyFont="1"/>
    <xf numFmtId="3" fontId="14" fillId="0" borderId="13" xfId="0" applyNumberFormat="1" applyFont="1" applyBorder="1"/>
    <xf numFmtId="0" fontId="27" fillId="0" borderId="0" xfId="0" applyFont="1"/>
    <xf numFmtId="3" fontId="28" fillId="0" borderId="13" xfId="0" applyNumberFormat="1" applyFont="1" applyBorder="1"/>
    <xf numFmtId="3" fontId="30" fillId="0" borderId="13" xfId="0" applyNumberFormat="1" applyFont="1" applyBorder="1"/>
    <xf numFmtId="0" fontId="16" fillId="0" borderId="0" xfId="0" applyFont="1"/>
    <xf numFmtId="0" fontId="18" fillId="0" borderId="0" xfId="0" applyFont="1"/>
    <xf numFmtId="3" fontId="18" fillId="0" borderId="0" xfId="0" applyNumberFormat="1" applyFont="1"/>
    <xf numFmtId="0" fontId="31" fillId="0" borderId="0" xfId="0" applyFont="1"/>
    <xf numFmtId="3" fontId="32" fillId="0" borderId="13" xfId="0" applyNumberFormat="1" applyFont="1" applyBorder="1"/>
    <xf numFmtId="0" fontId="19" fillId="0" borderId="0" xfId="0" applyFont="1"/>
    <xf numFmtId="3" fontId="18" fillId="0" borderId="13" xfId="0" applyNumberFormat="1" applyFont="1" applyBorder="1"/>
    <xf numFmtId="3" fontId="19" fillId="0" borderId="0" xfId="0" applyNumberFormat="1" applyFont="1"/>
    <xf numFmtId="3" fontId="17" fillId="0" borderId="0" xfId="0" applyNumberFormat="1" applyFont="1"/>
    <xf numFmtId="3" fontId="30" fillId="0" borderId="0" xfId="0" applyNumberFormat="1" applyFont="1"/>
    <xf numFmtId="3" fontId="21" fillId="0" borderId="0" xfId="0" applyNumberFormat="1" applyFont="1" applyAlignment="1">
      <alignment wrapText="1"/>
    </xf>
    <xf numFmtId="3" fontId="22" fillId="0" borderId="13" xfId="0" applyNumberFormat="1" applyFont="1" applyBorder="1" applyAlignment="1">
      <alignment wrapText="1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vertical="center" wrapText="1"/>
    </xf>
    <xf numFmtId="3" fontId="22" fillId="0" borderId="0" xfId="0" applyNumberFormat="1" applyFont="1" applyAlignment="1">
      <alignment vertical="center" wrapText="1"/>
    </xf>
    <xf numFmtId="0" fontId="22" fillId="0" borderId="13" xfId="0" applyFont="1" applyBorder="1"/>
    <xf numFmtId="3" fontId="21" fillId="0" borderId="0" xfId="0" applyNumberFormat="1" applyFont="1"/>
    <xf numFmtId="3" fontId="22" fillId="0" borderId="0" xfId="0" applyNumberFormat="1" applyFont="1" applyAlignment="1">
      <alignment wrapText="1"/>
    </xf>
    <xf numFmtId="3" fontId="24" fillId="0" borderId="0" xfId="0" applyNumberFormat="1" applyFont="1"/>
    <xf numFmtId="3" fontId="2" fillId="0" borderId="0" xfId="0" applyNumberFormat="1" applyFont="1" applyAlignment="1">
      <alignment wrapText="1"/>
    </xf>
    <xf numFmtId="3" fontId="25" fillId="0" borderId="0" xfId="0" applyNumberFormat="1" applyFont="1"/>
    <xf numFmtId="3" fontId="34" fillId="0" borderId="0" xfId="0" applyNumberFormat="1" applyFont="1"/>
    <xf numFmtId="3" fontId="2" fillId="0" borderId="13" xfId="0" applyNumberFormat="1" applyFont="1" applyBorder="1"/>
    <xf numFmtId="0" fontId="15" fillId="0" borderId="29" xfId="0" applyFont="1" applyBorder="1" applyAlignment="1">
      <alignment horizontal="center"/>
    </xf>
    <xf numFmtId="0" fontId="19" fillId="0" borderId="30" xfId="0" applyFont="1" applyBorder="1"/>
    <xf numFmtId="0" fontId="18" fillId="0" borderId="17" xfId="0" applyFont="1" applyBorder="1"/>
    <xf numFmtId="0" fontId="35" fillId="0" borderId="0" xfId="0" applyFont="1"/>
    <xf numFmtId="3" fontId="36" fillId="0" borderId="0" xfId="0" applyNumberFormat="1" applyFont="1"/>
    <xf numFmtId="0" fontId="15" fillId="0" borderId="42" xfId="0" applyFont="1" applyBorder="1" applyAlignment="1">
      <alignment horizontal="center"/>
    </xf>
    <xf numFmtId="3" fontId="30" fillId="0" borderId="42" xfId="0" applyNumberFormat="1" applyFont="1" applyBorder="1"/>
    <xf numFmtId="0" fontId="15" fillId="0" borderId="13" xfId="0" applyFont="1" applyBorder="1" applyAlignment="1">
      <alignment horizontal="center"/>
    </xf>
    <xf numFmtId="0" fontId="21" fillId="0" borderId="0" xfId="0" applyFont="1" applyAlignment="1">
      <alignment wrapText="1"/>
    </xf>
    <xf numFmtId="3" fontId="37" fillId="0" borderId="0" xfId="0" applyNumberFormat="1" applyFont="1"/>
    <xf numFmtId="3" fontId="37" fillId="0" borderId="13" xfId="0" applyNumberFormat="1" applyFont="1" applyBorder="1"/>
    <xf numFmtId="3" fontId="30" fillId="0" borderId="0" xfId="0" applyNumberFormat="1" applyFont="1" applyAlignment="1">
      <alignment wrapText="1"/>
    </xf>
    <xf numFmtId="0" fontId="15" fillId="0" borderId="8" xfId="0" applyFont="1" applyBorder="1" applyAlignment="1">
      <alignment horizontal="center"/>
    </xf>
    <xf numFmtId="3" fontId="28" fillId="0" borderId="0" xfId="0" applyNumberFormat="1" applyFont="1" applyAlignment="1">
      <alignment horizontal="right"/>
    </xf>
    <xf numFmtId="0" fontId="19" fillId="0" borderId="37" xfId="0" applyFont="1" applyBorder="1" applyAlignment="1">
      <alignment horizontal="center" vertical="center" wrapText="1"/>
    </xf>
    <xf numFmtId="3" fontId="20" fillId="0" borderId="47" xfId="0" applyNumberFormat="1" applyFont="1" applyBorder="1" applyAlignment="1">
      <alignment horizontal="center" vertical="center" wrapText="1"/>
    </xf>
    <xf numFmtId="3" fontId="19" fillId="0" borderId="39" xfId="0" applyNumberFormat="1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3" fontId="21" fillId="0" borderId="13" xfId="0" applyNumberFormat="1" applyFont="1" applyBorder="1"/>
    <xf numFmtId="3" fontId="25" fillId="0" borderId="9" xfId="0" applyNumberFormat="1" applyFont="1" applyBorder="1"/>
    <xf numFmtId="3" fontId="17" fillId="0" borderId="13" xfId="0" applyNumberFormat="1" applyFont="1" applyBorder="1"/>
    <xf numFmtId="3" fontId="31" fillId="0" borderId="13" xfId="0" applyNumberFormat="1" applyFont="1" applyBorder="1"/>
    <xf numFmtId="3" fontId="21" fillId="0" borderId="13" xfId="0" applyNumberFormat="1" applyFont="1" applyBorder="1" applyAlignment="1">
      <alignment wrapText="1"/>
    </xf>
    <xf numFmtId="0" fontId="21" fillId="0" borderId="13" xfId="0" applyFont="1" applyBorder="1"/>
    <xf numFmtId="3" fontId="39" fillId="0" borderId="0" xfId="0" applyNumberFormat="1" applyFont="1"/>
    <xf numFmtId="3" fontId="32" fillId="0" borderId="0" xfId="1" applyNumberFormat="1" applyFont="1"/>
    <xf numFmtId="3" fontId="34" fillId="0" borderId="0" xfId="0" applyNumberFormat="1" applyFont="1" applyAlignment="1">
      <alignment wrapText="1"/>
    </xf>
    <xf numFmtId="3" fontId="30" fillId="0" borderId="9" xfId="0" applyNumberFormat="1" applyFont="1" applyBorder="1"/>
    <xf numFmtId="3" fontId="26" fillId="0" borderId="13" xfId="0" applyNumberFormat="1" applyFont="1" applyBorder="1"/>
    <xf numFmtId="3" fontId="22" fillId="0" borderId="9" xfId="0" applyNumberFormat="1" applyFont="1" applyBorder="1"/>
    <xf numFmtId="0" fontId="41" fillId="0" borderId="0" xfId="0" applyFont="1"/>
    <xf numFmtId="0" fontId="43" fillId="0" borderId="0" xfId="0" applyFont="1" applyAlignment="1">
      <alignment horizontal="center" wrapText="1"/>
    </xf>
    <xf numFmtId="0" fontId="43" fillId="0" borderId="0" xfId="0" applyFont="1" applyAlignment="1">
      <alignment horizontal="center"/>
    </xf>
    <xf numFmtId="0" fontId="43" fillId="0" borderId="54" xfId="0" applyFont="1" applyBorder="1" applyAlignment="1">
      <alignment horizontal="center" wrapText="1"/>
    </xf>
    <xf numFmtId="0" fontId="45" fillId="0" borderId="0" xfId="0" applyFont="1"/>
    <xf numFmtId="164" fontId="14" fillId="0" borderId="60" xfId="0" applyNumberFormat="1" applyFont="1" applyBorder="1" applyAlignment="1">
      <alignment horizontal="center" vertical="center"/>
    </xf>
    <xf numFmtId="164" fontId="14" fillId="0" borderId="33" xfId="0" applyNumberFormat="1" applyFont="1" applyBorder="1" applyAlignment="1">
      <alignment horizontal="center" vertical="center"/>
    </xf>
    <xf numFmtId="164" fontId="14" fillId="0" borderId="61" xfId="0" applyNumberFormat="1" applyFont="1" applyBorder="1" applyAlignment="1">
      <alignment horizontal="center" vertical="center"/>
    </xf>
    <xf numFmtId="164" fontId="14" fillId="0" borderId="37" xfId="0" applyNumberFormat="1" applyFont="1" applyBorder="1" applyAlignment="1">
      <alignment horizontal="center" vertical="center"/>
    </xf>
    <xf numFmtId="0" fontId="41" fillId="0" borderId="64" xfId="0" applyFont="1" applyBorder="1" applyAlignment="1">
      <alignment horizontal="center"/>
    </xf>
    <xf numFmtId="0" fontId="44" fillId="0" borderId="0" xfId="0" applyFont="1" applyAlignment="1">
      <alignment horizontal="center" vertical="center" wrapText="1"/>
    </xf>
    <xf numFmtId="164" fontId="18" fillId="0" borderId="65" xfId="0" applyNumberFormat="1" applyFont="1" applyBorder="1" applyAlignment="1">
      <alignment horizontal="center" vertical="center"/>
    </xf>
    <xf numFmtId="164" fontId="18" fillId="0" borderId="0" xfId="0" applyNumberFormat="1" applyFont="1" applyAlignment="1">
      <alignment horizontal="center" vertical="center"/>
    </xf>
    <xf numFmtId="164" fontId="18" fillId="0" borderId="66" xfId="0" applyNumberFormat="1" applyFont="1" applyBorder="1" applyAlignment="1">
      <alignment horizontal="center" vertical="center"/>
    </xf>
    <xf numFmtId="164" fontId="18" fillId="0" borderId="67" xfId="0" applyNumberFormat="1" applyFont="1" applyBorder="1" applyAlignment="1">
      <alignment horizontal="center" vertical="center"/>
    </xf>
    <xf numFmtId="0" fontId="44" fillId="0" borderId="68" xfId="0" applyFont="1" applyBorder="1" applyAlignment="1">
      <alignment horizontal="center"/>
    </xf>
    <xf numFmtId="0" fontId="43" fillId="3" borderId="3" xfId="0" applyFont="1" applyFill="1" applyBorder="1" applyAlignment="1">
      <alignment horizontal="left" vertical="center" wrapText="1"/>
    </xf>
    <xf numFmtId="1" fontId="43" fillId="3" borderId="60" xfId="0" applyNumberFormat="1" applyFont="1" applyFill="1" applyBorder="1" applyAlignment="1">
      <alignment horizontal="right" vertical="center"/>
    </xf>
    <xf numFmtId="1" fontId="43" fillId="3" borderId="33" xfId="0" applyNumberFormat="1" applyFont="1" applyFill="1" applyBorder="1" applyAlignment="1">
      <alignment horizontal="right" vertical="center"/>
    </xf>
    <xf numFmtId="1" fontId="43" fillId="3" borderId="61" xfId="0" applyNumberFormat="1" applyFont="1" applyFill="1" applyBorder="1" applyAlignment="1">
      <alignment horizontal="right" vertical="center"/>
    </xf>
    <xf numFmtId="49" fontId="43" fillId="3" borderId="37" xfId="0" applyNumberFormat="1" applyFont="1" applyFill="1" applyBorder="1" applyAlignment="1">
      <alignment horizontal="right" vertical="center"/>
    </xf>
    <xf numFmtId="49" fontId="46" fillId="3" borderId="33" xfId="0" applyNumberFormat="1" applyFont="1" applyFill="1" applyBorder="1" applyAlignment="1">
      <alignment horizontal="right" vertical="center"/>
    </xf>
    <xf numFmtId="49" fontId="43" fillId="3" borderId="33" xfId="0" applyNumberFormat="1" applyFont="1" applyFill="1" applyBorder="1" applyAlignment="1">
      <alignment horizontal="right" vertical="center"/>
    </xf>
    <xf numFmtId="49" fontId="43" fillId="3" borderId="61" xfId="0" applyNumberFormat="1" applyFont="1" applyFill="1" applyBorder="1" applyAlignment="1">
      <alignment horizontal="right" vertical="center"/>
    </xf>
    <xf numFmtId="49" fontId="43" fillId="3" borderId="60" xfId="0" applyNumberFormat="1" applyFont="1" applyFill="1" applyBorder="1" applyAlignment="1">
      <alignment horizontal="right" vertical="center"/>
    </xf>
    <xf numFmtId="1" fontId="46" fillId="3" borderId="33" xfId="0" applyNumberFormat="1" applyFont="1" applyFill="1" applyBorder="1" applyAlignment="1">
      <alignment horizontal="right" vertical="center"/>
    </xf>
    <xf numFmtId="165" fontId="43" fillId="3" borderId="60" xfId="0" applyNumberFormat="1" applyFont="1" applyFill="1" applyBorder="1" applyAlignment="1">
      <alignment horizontal="right" vertical="center"/>
    </xf>
    <xf numFmtId="165" fontId="43" fillId="3" borderId="33" xfId="0" applyNumberFormat="1" applyFont="1" applyFill="1" applyBorder="1" applyAlignment="1">
      <alignment horizontal="right" vertical="center"/>
    </xf>
    <xf numFmtId="165" fontId="43" fillId="3" borderId="61" xfId="0" applyNumberFormat="1" applyFont="1" applyFill="1" applyBorder="1" applyAlignment="1">
      <alignment horizontal="right" vertical="center"/>
    </xf>
    <xf numFmtId="0" fontId="41" fillId="0" borderId="69" xfId="0" applyFont="1" applyBorder="1" applyAlignment="1">
      <alignment horizontal="center"/>
    </xf>
    <xf numFmtId="49" fontId="18" fillId="0" borderId="65" xfId="0" applyNumberFormat="1" applyFont="1" applyBorder="1" applyAlignment="1">
      <alignment horizontal="center" vertical="center"/>
    </xf>
    <xf numFmtId="165" fontId="43" fillId="3" borderId="62" xfId="0" applyNumberFormat="1" applyFont="1" applyFill="1" applyBorder="1" applyAlignment="1">
      <alignment horizontal="right" vertical="center"/>
    </xf>
    <xf numFmtId="0" fontId="43" fillId="0" borderId="3" xfId="0" applyFont="1" applyBorder="1" applyAlignment="1">
      <alignment wrapText="1"/>
    </xf>
    <xf numFmtId="0" fontId="43" fillId="0" borderId="60" xfId="0" applyFont="1" applyBorder="1"/>
    <xf numFmtId="0" fontId="43" fillId="0" borderId="33" xfId="0" applyFont="1" applyBorder="1" applyAlignment="1">
      <alignment horizontal="right"/>
    </xf>
    <xf numFmtId="0" fontId="43" fillId="0" borderId="61" xfId="0" applyFont="1" applyBorder="1" applyAlignment="1">
      <alignment horizontal="right"/>
    </xf>
    <xf numFmtId="0" fontId="43" fillId="0" borderId="37" xfId="0" applyFont="1" applyBorder="1" applyAlignment="1">
      <alignment horizontal="right"/>
    </xf>
    <xf numFmtId="0" fontId="43" fillId="0" borderId="60" xfId="0" applyFont="1" applyBorder="1" applyAlignment="1">
      <alignment horizontal="right"/>
    </xf>
    <xf numFmtId="165" fontId="43" fillId="0" borderId="60" xfId="0" applyNumberFormat="1" applyFont="1" applyBorder="1" applyAlignment="1">
      <alignment horizontal="right"/>
    </xf>
    <xf numFmtId="165" fontId="43" fillId="0" borderId="33" xfId="0" applyNumberFormat="1" applyFont="1" applyBorder="1" applyAlignment="1">
      <alignment horizontal="right"/>
    </xf>
    <xf numFmtId="0" fontId="42" fillId="0" borderId="0" xfId="0" applyFont="1"/>
    <xf numFmtId="0" fontId="45" fillId="0" borderId="69" xfId="0" applyFont="1" applyBorder="1" applyAlignment="1">
      <alignment horizontal="center"/>
    </xf>
    <xf numFmtId="0" fontId="41" fillId="0" borderId="65" xfId="0" applyFont="1" applyBorder="1"/>
    <xf numFmtId="0" fontId="41" fillId="0" borderId="66" xfId="0" applyFont="1" applyBorder="1"/>
    <xf numFmtId="0" fontId="43" fillId="0" borderId="1" xfId="0" applyFont="1" applyBorder="1" applyAlignment="1">
      <alignment wrapText="1"/>
    </xf>
    <xf numFmtId="0" fontId="43" fillId="0" borderId="70" xfId="0" applyFont="1" applyBorder="1"/>
    <xf numFmtId="0" fontId="43" fillId="0" borderId="1" xfId="0" applyFont="1" applyBorder="1" applyAlignment="1">
      <alignment horizontal="right"/>
    </xf>
    <xf numFmtId="0" fontId="43" fillId="0" borderId="71" xfId="0" applyFont="1" applyBorder="1" applyAlignment="1">
      <alignment horizontal="right"/>
    </xf>
    <xf numFmtId="0" fontId="46" fillId="0" borderId="1" xfId="0" applyFont="1" applyBorder="1" applyAlignment="1">
      <alignment horizontal="right"/>
    </xf>
    <xf numFmtId="0" fontId="46" fillId="0" borderId="71" xfId="0" applyFont="1" applyBorder="1" applyAlignment="1">
      <alignment horizontal="right"/>
    </xf>
    <xf numFmtId="0" fontId="46" fillId="0" borderId="70" xfId="0" applyFont="1" applyBorder="1" applyAlignment="1">
      <alignment horizontal="right"/>
    </xf>
    <xf numFmtId="0" fontId="43" fillId="0" borderId="1" xfId="0" applyFont="1" applyBorder="1"/>
    <xf numFmtId="0" fontId="43" fillId="0" borderId="71" xfId="0" applyFont="1" applyBorder="1"/>
    <xf numFmtId="0" fontId="45" fillId="0" borderId="68" xfId="0" applyFont="1" applyBorder="1" applyAlignment="1">
      <alignment horizontal="center"/>
    </xf>
    <xf numFmtId="0" fontId="46" fillId="0" borderId="3" xfId="0" applyFont="1" applyBorder="1" applyAlignment="1">
      <alignment wrapText="1"/>
    </xf>
    <xf numFmtId="166" fontId="46" fillId="0" borderId="60" xfId="0" applyNumberFormat="1" applyFont="1" applyBorder="1"/>
    <xf numFmtId="0" fontId="46" fillId="0" borderId="33" xfId="0" applyFont="1" applyBorder="1" applyAlignment="1">
      <alignment horizontal="right"/>
    </xf>
    <xf numFmtId="0" fontId="46" fillId="0" borderId="61" xfId="0" applyFont="1" applyBorder="1" applyAlignment="1">
      <alignment horizontal="right"/>
    </xf>
    <xf numFmtId="0" fontId="46" fillId="0" borderId="37" xfId="0" applyFont="1" applyBorder="1" applyAlignment="1">
      <alignment horizontal="right"/>
    </xf>
    <xf numFmtId="0" fontId="46" fillId="0" borderId="60" xfId="0" applyFont="1" applyBorder="1" applyAlignment="1">
      <alignment horizontal="right"/>
    </xf>
    <xf numFmtId="165" fontId="43" fillId="0" borderId="61" xfId="0" applyNumberFormat="1" applyFont="1" applyBorder="1" applyAlignment="1">
      <alignment horizontal="right"/>
    </xf>
    <xf numFmtId="0" fontId="46" fillId="0" borderId="60" xfId="0" applyFont="1" applyBorder="1"/>
    <xf numFmtId="0" fontId="47" fillId="0" borderId="33" xfId="0" applyFont="1" applyBorder="1" applyAlignment="1">
      <alignment horizontal="right"/>
    </xf>
    <xf numFmtId="0" fontId="47" fillId="0" borderId="61" xfId="0" applyFont="1" applyBorder="1" applyAlignment="1">
      <alignment horizontal="right"/>
    </xf>
    <xf numFmtId="0" fontId="47" fillId="0" borderId="37" xfId="0" applyFont="1" applyBorder="1" applyAlignment="1">
      <alignment horizontal="right"/>
    </xf>
    <xf numFmtId="166" fontId="43" fillId="0" borderId="60" xfId="0" applyNumberFormat="1" applyFont="1" applyBorder="1" applyAlignment="1">
      <alignment horizontal="right"/>
    </xf>
    <xf numFmtId="166" fontId="43" fillId="0" borderId="33" xfId="0" applyNumberFormat="1" applyFont="1" applyBorder="1" applyAlignment="1">
      <alignment horizontal="right"/>
    </xf>
    <xf numFmtId="0" fontId="47" fillId="0" borderId="4" xfId="0" applyFont="1" applyBorder="1" applyAlignment="1">
      <alignment wrapText="1"/>
    </xf>
    <xf numFmtId="0" fontId="47" fillId="0" borderId="72" xfId="0" applyFont="1" applyBorder="1"/>
    <xf numFmtId="0" fontId="47" fillId="0" borderId="4" xfId="0" applyFont="1" applyBorder="1" applyAlignment="1">
      <alignment horizontal="right"/>
    </xf>
    <xf numFmtId="0" fontId="47" fillId="0" borderId="73" xfId="0" applyFont="1" applyBorder="1" applyAlignment="1">
      <alignment horizontal="right"/>
    </xf>
    <xf numFmtId="0" fontId="43" fillId="0" borderId="4" xfId="0" applyFont="1" applyBorder="1" applyAlignment="1">
      <alignment horizontal="right"/>
    </xf>
    <xf numFmtId="0" fontId="43" fillId="0" borderId="73" xfId="0" applyFont="1" applyBorder="1" applyAlignment="1">
      <alignment horizontal="right"/>
    </xf>
    <xf numFmtId="0" fontId="43" fillId="0" borderId="72" xfId="0" applyFont="1" applyBorder="1" applyAlignment="1">
      <alignment horizontal="right"/>
    </xf>
    <xf numFmtId="0" fontId="47" fillId="0" borderId="0" xfId="0" applyFont="1" applyAlignment="1">
      <alignment wrapText="1"/>
    </xf>
    <xf numFmtId="0" fontId="47" fillId="0" borderId="65" xfId="0" applyFont="1" applyBorder="1"/>
    <xf numFmtId="0" fontId="47" fillId="0" borderId="0" xfId="0" applyFont="1" applyAlignment="1">
      <alignment horizontal="right"/>
    </xf>
    <xf numFmtId="0" fontId="47" fillId="0" borderId="66" xfId="0" applyFont="1" applyBorder="1" applyAlignment="1">
      <alignment horizontal="right"/>
    </xf>
    <xf numFmtId="0" fontId="46" fillId="0" borderId="0" xfId="0" applyFont="1" applyAlignment="1">
      <alignment horizontal="right"/>
    </xf>
    <xf numFmtId="0" fontId="46" fillId="0" borderId="66" xfId="0" applyFont="1" applyBorder="1" applyAlignment="1">
      <alignment horizontal="right"/>
    </xf>
    <xf numFmtId="0" fontId="46" fillId="0" borderId="65" xfId="0" applyFont="1" applyBorder="1" applyAlignment="1">
      <alignment horizontal="right"/>
    </xf>
    <xf numFmtId="0" fontId="43" fillId="0" borderId="0" xfId="0" applyFont="1" applyAlignment="1">
      <alignment horizontal="right"/>
    </xf>
    <xf numFmtId="0" fontId="43" fillId="0" borderId="66" xfId="0" applyFont="1" applyBorder="1" applyAlignment="1">
      <alignment horizontal="right"/>
    </xf>
    <xf numFmtId="0" fontId="43" fillId="0" borderId="65" xfId="0" applyFont="1" applyBorder="1" applyAlignment="1">
      <alignment horizontal="right"/>
    </xf>
    <xf numFmtId="0" fontId="43" fillId="0" borderId="74" xfId="0" applyFont="1" applyBorder="1" applyAlignment="1">
      <alignment horizontal="right"/>
    </xf>
    <xf numFmtId="0" fontId="43" fillId="0" borderId="70" xfId="0" applyFont="1" applyBorder="1" applyAlignment="1">
      <alignment horizontal="right"/>
    </xf>
    <xf numFmtId="166" fontId="46" fillId="0" borderId="33" xfId="0" applyNumberFormat="1" applyFont="1" applyBorder="1" applyAlignment="1">
      <alignment horizontal="right"/>
    </xf>
    <xf numFmtId="166" fontId="43" fillId="0" borderId="61" xfId="0" applyNumberFormat="1" applyFont="1" applyBorder="1" applyAlignment="1">
      <alignment horizontal="right"/>
    </xf>
    <xf numFmtId="0" fontId="46" fillId="0" borderId="3" xfId="0" applyFont="1" applyBorder="1" applyAlignment="1">
      <alignment vertical="center" wrapText="1"/>
    </xf>
    <xf numFmtId="0" fontId="46" fillId="0" borderId="60" xfId="0" applyFont="1" applyBorder="1" applyAlignment="1">
      <alignment vertical="center"/>
    </xf>
    <xf numFmtId="0" fontId="46" fillId="0" borderId="33" xfId="0" applyFont="1" applyBorder="1" applyAlignment="1">
      <alignment horizontal="right" vertical="center"/>
    </xf>
    <xf numFmtId="0" fontId="46" fillId="0" borderId="61" xfId="0" applyFont="1" applyBorder="1" applyAlignment="1">
      <alignment horizontal="right" vertical="center"/>
    </xf>
    <xf numFmtId="0" fontId="46" fillId="0" borderId="37" xfId="0" applyFont="1" applyBorder="1" applyAlignment="1">
      <alignment horizontal="right" vertical="center"/>
    </xf>
    <xf numFmtId="0" fontId="46" fillId="0" borderId="60" xfId="0" applyFont="1" applyBorder="1" applyAlignment="1">
      <alignment horizontal="right" vertical="center"/>
    </xf>
    <xf numFmtId="0" fontId="43" fillId="0" borderId="33" xfId="0" applyFont="1" applyBorder="1" applyAlignment="1">
      <alignment horizontal="right" vertical="center"/>
    </xf>
    <xf numFmtId="0" fontId="43" fillId="0" borderId="60" xfId="0" applyFont="1" applyBorder="1" applyAlignment="1">
      <alignment horizontal="right" vertical="center"/>
    </xf>
    <xf numFmtId="0" fontId="43" fillId="0" borderId="61" xfId="0" applyFont="1" applyBorder="1" applyAlignment="1">
      <alignment horizontal="right" vertical="center"/>
    </xf>
    <xf numFmtId="0" fontId="41" fillId="0" borderId="0" xfId="0" applyFont="1" applyAlignment="1">
      <alignment vertical="center"/>
    </xf>
    <xf numFmtId="0" fontId="43" fillId="0" borderId="0" xfId="0" applyFont="1" applyAlignment="1">
      <alignment wrapText="1"/>
    </xf>
    <xf numFmtId="0" fontId="43" fillId="0" borderId="65" xfId="0" applyFont="1" applyBorder="1"/>
    <xf numFmtId="4" fontId="43" fillId="0" borderId="65" xfId="0" applyNumberFormat="1" applyFont="1" applyBorder="1" applyAlignment="1">
      <alignment horizontal="right"/>
    </xf>
    <xf numFmtId="4" fontId="43" fillId="0" borderId="0" xfId="0" applyNumberFormat="1" applyFont="1" applyAlignment="1">
      <alignment horizontal="right"/>
    </xf>
    <xf numFmtId="0" fontId="45" fillId="0" borderId="75" xfId="0" applyFont="1" applyBorder="1" applyAlignment="1">
      <alignment horizontal="center"/>
    </xf>
    <xf numFmtId="0" fontId="43" fillId="0" borderId="76" xfId="0" applyFont="1" applyBorder="1" applyAlignment="1">
      <alignment horizontal="right"/>
    </xf>
    <xf numFmtId="0" fontId="41" fillId="0" borderId="77" xfId="0" applyFont="1" applyBorder="1"/>
    <xf numFmtId="0" fontId="46" fillId="0" borderId="68" xfId="0" applyFont="1" applyBorder="1"/>
    <xf numFmtId="0" fontId="46" fillId="0" borderId="2" xfId="0" applyFont="1" applyBorder="1" applyAlignment="1">
      <alignment horizontal="right"/>
    </xf>
    <xf numFmtId="0" fontId="47" fillId="0" borderId="2" xfId="0" applyFont="1" applyBorder="1" applyAlignment="1">
      <alignment horizontal="right"/>
    </xf>
    <xf numFmtId="0" fontId="47" fillId="0" borderId="78" xfId="0" applyFont="1" applyBorder="1" applyAlignment="1">
      <alignment horizontal="right"/>
    </xf>
    <xf numFmtId="0" fontId="47" fillId="0" borderId="23" xfId="0" applyFont="1" applyBorder="1" applyAlignment="1">
      <alignment horizontal="right"/>
    </xf>
    <xf numFmtId="0" fontId="46" fillId="0" borderId="78" xfId="0" applyFont="1" applyBorder="1" applyAlignment="1">
      <alignment horizontal="right"/>
    </xf>
    <xf numFmtId="0" fontId="43" fillId="0" borderId="68" xfId="0" applyFont="1" applyBorder="1" applyAlignment="1">
      <alignment horizontal="right"/>
    </xf>
    <xf numFmtId="0" fontId="43" fillId="0" borderId="2" xfId="0" applyFont="1" applyBorder="1" applyAlignment="1">
      <alignment horizontal="right"/>
    </xf>
    <xf numFmtId="0" fontId="43" fillId="0" borderId="78" xfId="0" applyFont="1" applyBorder="1" applyAlignment="1">
      <alignment horizontal="right"/>
    </xf>
    <xf numFmtId="165" fontId="43" fillId="0" borderId="68" xfId="0" applyNumberFormat="1" applyFont="1" applyBorder="1" applyAlignment="1">
      <alignment horizontal="right"/>
    </xf>
    <xf numFmtId="165" fontId="43" fillId="0" borderId="2" xfId="0" applyNumberFormat="1" applyFont="1" applyBorder="1" applyAlignment="1">
      <alignment horizontal="right"/>
    </xf>
    <xf numFmtId="165" fontId="43" fillId="0" borderId="78" xfId="0" applyNumberFormat="1" applyFont="1" applyBorder="1" applyAlignment="1">
      <alignment horizontal="right"/>
    </xf>
    <xf numFmtId="0" fontId="47" fillId="0" borderId="79" xfId="0" applyFont="1" applyBorder="1" applyAlignment="1">
      <alignment horizontal="right"/>
    </xf>
    <xf numFmtId="0" fontId="47" fillId="0" borderId="25" xfId="0" applyFont="1" applyBorder="1" applyAlignment="1">
      <alignment horizontal="right"/>
    </xf>
    <xf numFmtId="0" fontId="46" fillId="0" borderId="25" xfId="0" applyFont="1" applyBorder="1" applyAlignment="1">
      <alignment horizontal="right"/>
    </xf>
    <xf numFmtId="0" fontId="46" fillId="0" borderId="80" xfId="0" applyFont="1" applyBorder="1" applyAlignment="1">
      <alignment horizontal="right"/>
    </xf>
    <xf numFmtId="0" fontId="43" fillId="0" borderId="75" xfId="0" applyFont="1" applyBorder="1" applyAlignment="1">
      <alignment horizontal="right"/>
    </xf>
    <xf numFmtId="0" fontId="43" fillId="0" borderId="25" xfId="0" applyFont="1" applyBorder="1" applyAlignment="1">
      <alignment horizontal="right"/>
    </xf>
    <xf numFmtId="0" fontId="43" fillId="0" borderId="80" xfId="0" applyFont="1" applyBorder="1" applyAlignment="1">
      <alignment horizontal="right"/>
    </xf>
    <xf numFmtId="0" fontId="46" fillId="0" borderId="41" xfId="0" applyFont="1" applyBorder="1" applyAlignment="1">
      <alignment wrapText="1"/>
    </xf>
    <xf numFmtId="0" fontId="47" fillId="0" borderId="41" xfId="0" applyFont="1" applyBorder="1" applyAlignment="1">
      <alignment wrapText="1"/>
    </xf>
    <xf numFmtId="0" fontId="43" fillId="0" borderId="41" xfId="0" applyFont="1" applyBorder="1" applyAlignment="1">
      <alignment wrapText="1"/>
    </xf>
    <xf numFmtId="0" fontId="43" fillId="0" borderId="68" xfId="0" applyFont="1" applyBorder="1"/>
    <xf numFmtId="0" fontId="43" fillId="0" borderId="2" xfId="0" applyFont="1" applyBorder="1"/>
    <xf numFmtId="0" fontId="43" fillId="0" borderId="78" xfId="0" applyFont="1" applyBorder="1"/>
    <xf numFmtId="0" fontId="47" fillId="0" borderId="7" xfId="0" applyFont="1" applyBorder="1" applyAlignment="1">
      <alignment horizontal="right"/>
    </xf>
    <xf numFmtId="0" fontId="47" fillId="0" borderId="24" xfId="0" applyFont="1" applyBorder="1" applyAlignment="1">
      <alignment horizontal="right"/>
    </xf>
    <xf numFmtId="0" fontId="43" fillId="0" borderId="24" xfId="0" applyFont="1" applyBorder="1" applyAlignment="1">
      <alignment horizontal="right"/>
    </xf>
    <xf numFmtId="0" fontId="43" fillId="0" borderId="81" xfId="0" applyFont="1" applyBorder="1" applyAlignment="1">
      <alignment horizontal="right"/>
    </xf>
    <xf numFmtId="0" fontId="43" fillId="0" borderId="64" xfId="0" applyFont="1" applyBorder="1" applyAlignment="1">
      <alignment horizontal="right"/>
    </xf>
    <xf numFmtId="2" fontId="43" fillId="0" borderId="24" xfId="0" applyNumberFormat="1" applyFont="1" applyBorder="1" applyAlignment="1">
      <alignment horizontal="right"/>
    </xf>
    <xf numFmtId="165" fontId="43" fillId="0" borderId="64" xfId="0" applyNumberFormat="1" applyFont="1" applyBorder="1" applyAlignment="1">
      <alignment horizontal="right"/>
    </xf>
    <xf numFmtId="165" fontId="43" fillId="0" borderId="24" xfId="0" applyNumberFormat="1" applyFont="1" applyBorder="1" applyAlignment="1">
      <alignment horizontal="right"/>
    </xf>
    <xf numFmtId="165" fontId="43" fillId="0" borderId="81" xfId="0" applyNumberFormat="1" applyFont="1" applyBorder="1" applyAlignment="1">
      <alignment horizontal="right"/>
    </xf>
    <xf numFmtId="0" fontId="43" fillId="0" borderId="82" xfId="0" applyFont="1" applyBorder="1" applyAlignment="1">
      <alignment wrapText="1"/>
    </xf>
    <xf numFmtId="0" fontId="43" fillId="0" borderId="83" xfId="0" applyFont="1" applyBorder="1"/>
    <xf numFmtId="0" fontId="47" fillId="0" borderId="77" xfId="0" applyFont="1" applyBorder="1" applyAlignment="1">
      <alignment horizontal="right"/>
    </xf>
    <xf numFmtId="0" fontId="47" fillId="0" borderId="84" xfId="0" applyFont="1" applyBorder="1" applyAlignment="1">
      <alignment horizontal="right"/>
    </xf>
    <xf numFmtId="0" fontId="46" fillId="0" borderId="77" xfId="0" applyFont="1" applyBorder="1" applyAlignment="1">
      <alignment horizontal="right"/>
    </xf>
    <xf numFmtId="0" fontId="46" fillId="0" borderId="84" xfId="0" applyFont="1" applyBorder="1" applyAlignment="1">
      <alignment horizontal="right"/>
    </xf>
    <xf numFmtId="0" fontId="43" fillId="0" borderId="83" xfId="0" applyFont="1" applyBorder="1" applyAlignment="1">
      <alignment horizontal="right"/>
    </xf>
    <xf numFmtId="0" fontId="43" fillId="0" borderId="77" xfId="0" applyFont="1" applyBorder="1" applyAlignment="1">
      <alignment horizontal="right"/>
    </xf>
    <xf numFmtId="0" fontId="43" fillId="0" borderId="84" xfId="0" applyFont="1" applyBorder="1" applyAlignment="1">
      <alignment horizontal="right"/>
    </xf>
    <xf numFmtId="0" fontId="43" fillId="0" borderId="33" xfId="0" applyFont="1" applyBorder="1"/>
    <xf numFmtId="0" fontId="43" fillId="0" borderId="61" xfId="0" applyFont="1" applyBorder="1"/>
    <xf numFmtId="0" fontId="43" fillId="0" borderId="37" xfId="0" applyFont="1" applyBorder="1"/>
    <xf numFmtId="166" fontId="43" fillId="0" borderId="60" xfId="0" applyNumberFormat="1" applyFont="1" applyBorder="1"/>
    <xf numFmtId="166" fontId="43" fillId="0" borderId="61" xfId="0" applyNumberFormat="1" applyFont="1" applyBorder="1"/>
    <xf numFmtId="0" fontId="44" fillId="0" borderId="69" xfId="0" applyFont="1" applyBorder="1" applyAlignment="1">
      <alignment horizontal="center"/>
    </xf>
    <xf numFmtId="2" fontId="43" fillId="0" borderId="1" xfId="0" applyNumberFormat="1" applyFont="1" applyBorder="1" applyAlignment="1">
      <alignment horizontal="right"/>
    </xf>
    <xf numFmtId="0" fontId="43" fillId="0" borderId="41" xfId="0" applyFont="1" applyBorder="1" applyAlignment="1">
      <alignment horizontal="right"/>
    </xf>
    <xf numFmtId="0" fontId="43" fillId="0" borderId="3" xfId="0" applyFont="1" applyBorder="1" applyAlignment="1">
      <alignment horizontal="right"/>
    </xf>
    <xf numFmtId="0" fontId="43" fillId="0" borderId="62" xfId="0" applyFont="1" applyBorder="1" applyAlignment="1">
      <alignment horizontal="right"/>
    </xf>
    <xf numFmtId="2" fontId="43" fillId="0" borderId="85" xfId="0" applyNumberFormat="1" applyFont="1" applyBorder="1" applyAlignment="1">
      <alignment horizontal="right"/>
    </xf>
    <xf numFmtId="2" fontId="43" fillId="0" borderId="3" xfId="0" applyNumberFormat="1" applyFont="1" applyBorder="1" applyAlignment="1">
      <alignment horizontal="right"/>
    </xf>
    <xf numFmtId="166" fontId="43" fillId="0" borderId="62" xfId="0" applyNumberFormat="1" applyFont="1" applyBorder="1" applyAlignment="1">
      <alignment horizontal="right"/>
    </xf>
    <xf numFmtId="0" fontId="44" fillId="0" borderId="86" xfId="0" applyFont="1" applyBorder="1" applyAlignment="1">
      <alignment horizontal="center"/>
    </xf>
    <xf numFmtId="0" fontId="43" fillId="0" borderId="87" xfId="0" applyFont="1" applyBorder="1" applyAlignment="1">
      <alignment wrapText="1"/>
    </xf>
    <xf numFmtId="49" fontId="43" fillId="0" borderId="88" xfId="0" applyNumberFormat="1" applyFont="1" applyBorder="1" applyAlignment="1">
      <alignment horizontal="right"/>
    </xf>
    <xf numFmtId="49" fontId="43" fillId="0" borderId="89" xfId="0" applyNumberFormat="1" applyFont="1" applyBorder="1" applyAlignment="1">
      <alignment horizontal="right"/>
    </xf>
    <xf numFmtId="49" fontId="43" fillId="0" borderId="90" xfId="0" applyNumberFormat="1" applyFont="1" applyBorder="1" applyAlignment="1">
      <alignment horizontal="right"/>
    </xf>
    <xf numFmtId="49" fontId="43" fillId="0" borderId="91" xfId="0" applyNumberFormat="1" applyFont="1" applyBorder="1" applyAlignment="1">
      <alignment horizontal="right"/>
    </xf>
    <xf numFmtId="166" fontId="43" fillId="0" borderId="90" xfId="0" applyNumberFormat="1" applyFont="1" applyBorder="1" applyAlignment="1">
      <alignment horizontal="right"/>
    </xf>
    <xf numFmtId="0" fontId="43" fillId="0" borderId="0" xfId="0" applyFont="1"/>
    <xf numFmtId="49" fontId="43" fillId="0" borderId="0" xfId="0" applyNumberFormat="1" applyFont="1" applyAlignment="1">
      <alignment horizontal="right"/>
    </xf>
    <xf numFmtId="0" fontId="41" fillId="0" borderId="0" xfId="0" applyFont="1" applyAlignment="1">
      <alignment wrapText="1"/>
    </xf>
    <xf numFmtId="0" fontId="48" fillId="0" borderId="0" xfId="0" applyFont="1" applyAlignment="1">
      <alignment vertical="center"/>
    </xf>
    <xf numFmtId="0" fontId="9" fillId="0" borderId="0" xfId="0" applyFont="1" applyAlignment="1">
      <alignment horizontal="center"/>
    </xf>
    <xf numFmtId="0" fontId="9" fillId="0" borderId="0" xfId="2" applyFont="1" applyAlignment="1">
      <alignment horizontal="center"/>
    </xf>
    <xf numFmtId="0" fontId="48" fillId="0" borderId="2" xfId="2" applyFont="1" applyBorder="1" applyAlignment="1">
      <alignment horizontal="center"/>
    </xf>
    <xf numFmtId="0" fontId="48" fillId="0" borderId="82" xfId="2" applyFont="1" applyBorder="1" applyAlignment="1">
      <alignment horizontal="center"/>
    </xf>
    <xf numFmtId="0" fontId="9" fillId="0" borderId="25" xfId="0" applyFont="1" applyBorder="1" applyAlignment="1">
      <alignment wrapText="1"/>
    </xf>
    <xf numFmtId="0" fontId="9" fillId="0" borderId="0" xfId="0" applyFont="1" applyAlignment="1">
      <alignment wrapText="1"/>
    </xf>
    <xf numFmtId="0" fontId="48" fillId="0" borderId="2" xfId="0" applyFont="1" applyBorder="1" applyAlignment="1">
      <alignment horizontal="center" wrapText="1"/>
    </xf>
    <xf numFmtId="0" fontId="48" fillId="0" borderId="0" xfId="2" applyFont="1" applyAlignment="1">
      <alignment horizontal="left"/>
    </xf>
    <xf numFmtId="0" fontId="48" fillId="0" borderId="0" xfId="2" applyFont="1" applyAlignment="1">
      <alignment horizontal="center"/>
    </xf>
    <xf numFmtId="0" fontId="9" fillId="0" borderId="0" xfId="2" applyFont="1" applyAlignment="1">
      <alignment horizontal="left" wrapText="1"/>
    </xf>
    <xf numFmtId="0" fontId="9" fillId="0" borderId="0" xfId="2" applyFont="1" applyAlignment="1">
      <alignment wrapText="1"/>
    </xf>
    <xf numFmtId="3" fontId="9" fillId="0" borderId="0" xfId="2" applyNumberFormat="1" applyFont="1" applyAlignment="1">
      <alignment wrapText="1"/>
    </xf>
    <xf numFmtId="0" fontId="9" fillId="0" borderId="0" xfId="2" applyFont="1" applyAlignment="1">
      <alignment horizontal="left"/>
    </xf>
    <xf numFmtId="0" fontId="9" fillId="0" borderId="0" xfId="2" applyFont="1"/>
    <xf numFmtId="3" fontId="9" fillId="0" borderId="0" xfId="2" applyNumberFormat="1" applyFont="1"/>
    <xf numFmtId="14" fontId="9" fillId="0" borderId="0" xfId="2" applyNumberFormat="1" applyFont="1" applyAlignment="1">
      <alignment horizontal="center"/>
    </xf>
    <xf numFmtId="3" fontId="9" fillId="0" borderId="0" xfId="2" applyNumberFormat="1" applyFont="1" applyAlignment="1">
      <alignment horizontal="right"/>
    </xf>
    <xf numFmtId="14" fontId="9" fillId="0" borderId="0" xfId="2" applyNumberFormat="1" applyFont="1" applyAlignment="1" applyProtection="1">
      <alignment horizontal="left" wrapText="1"/>
      <protection locked="0"/>
    </xf>
    <xf numFmtId="0" fontId="9" fillId="0" borderId="0" xfId="2" applyFont="1" applyAlignment="1" applyProtection="1">
      <alignment wrapText="1"/>
      <protection locked="0"/>
    </xf>
    <xf numFmtId="14" fontId="9" fillId="0" borderId="0" xfId="2" applyNumberFormat="1" applyFont="1" applyAlignment="1" applyProtection="1">
      <alignment horizontal="center" wrapText="1"/>
      <protection locked="0"/>
    </xf>
    <xf numFmtId="3" fontId="9" fillId="0" borderId="0" xfId="2" applyNumberFormat="1" applyFont="1" applyAlignment="1" applyProtection="1">
      <alignment horizontal="right" wrapText="1"/>
      <protection locked="0"/>
    </xf>
    <xf numFmtId="0" fontId="9" fillId="0" borderId="0" xfId="2" applyFont="1" applyAlignment="1" applyProtection="1">
      <alignment horizontal="left" wrapText="1"/>
      <protection locked="0"/>
    </xf>
    <xf numFmtId="3" fontId="9" fillId="0" borderId="0" xfId="2" applyNumberFormat="1" applyFont="1" applyAlignment="1" applyProtection="1">
      <alignment wrapText="1"/>
      <protection locked="0"/>
    </xf>
    <xf numFmtId="14" fontId="9" fillId="0" borderId="0" xfId="2" applyNumberFormat="1" applyFont="1" applyAlignment="1" applyProtection="1">
      <alignment horizontal="left"/>
      <protection locked="0"/>
    </xf>
    <xf numFmtId="14" fontId="9" fillId="0" borderId="0" xfId="2" applyNumberFormat="1" applyFont="1" applyAlignment="1" applyProtection="1">
      <alignment horizontal="center"/>
      <protection locked="0"/>
    </xf>
    <xf numFmtId="3" fontId="49" fillId="0" borderId="0" xfId="0" applyNumberFormat="1" applyFont="1"/>
    <xf numFmtId="14" fontId="9" fillId="0" borderId="0" xfId="0" applyNumberFormat="1" applyFont="1" applyAlignment="1">
      <alignment horizontal="left"/>
    </xf>
    <xf numFmtId="14" fontId="9" fillId="0" borderId="0" xfId="0" applyNumberFormat="1" applyFont="1" applyAlignment="1">
      <alignment horizontal="center"/>
    </xf>
    <xf numFmtId="14" fontId="9" fillId="0" borderId="0" xfId="2" applyNumberFormat="1" applyFont="1" applyAlignment="1" applyProtection="1">
      <alignment horizontal="left" vertical="center"/>
      <protection locked="0"/>
    </xf>
    <xf numFmtId="0" fontId="9" fillId="0" borderId="0" xfId="0" applyFont="1" applyAlignment="1">
      <alignment horizontal="center" vertical="center"/>
    </xf>
    <xf numFmtId="0" fontId="50" fillId="0" borderId="0" xfId="0" applyFont="1"/>
    <xf numFmtId="14" fontId="9" fillId="0" borderId="0" xfId="0" applyNumberFormat="1" applyFont="1" applyAlignment="1">
      <alignment horizontal="center" wrapText="1"/>
    </xf>
    <xf numFmtId="0" fontId="48" fillId="0" borderId="0" xfId="0" applyFont="1"/>
    <xf numFmtId="14" fontId="9" fillId="0" borderId="0" xfId="2" applyNumberFormat="1" applyFont="1" applyAlignment="1">
      <alignment horizontal="center" wrapText="1"/>
    </xf>
    <xf numFmtId="3" fontId="9" fillId="0" borderId="0" xfId="2" applyNumberFormat="1" applyFont="1" applyAlignment="1">
      <alignment horizontal="right" wrapText="1"/>
    </xf>
    <xf numFmtId="0" fontId="9" fillId="0" borderId="0" xfId="2" applyFont="1" applyAlignment="1">
      <alignment horizontal="left" vertical="center" wrapText="1"/>
    </xf>
    <xf numFmtId="14" fontId="9" fillId="0" borderId="0" xfId="2" applyNumberFormat="1" applyFont="1" applyAlignment="1">
      <alignment horizontal="center" vertical="center" wrapText="1"/>
    </xf>
    <xf numFmtId="3" fontId="9" fillId="0" borderId="0" xfId="2" applyNumberFormat="1" applyFont="1" applyAlignment="1">
      <alignment horizontal="right" vertical="center" wrapText="1"/>
    </xf>
    <xf numFmtId="14" fontId="9" fillId="0" borderId="0" xfId="2" applyNumberFormat="1" applyFont="1" applyAlignment="1" applyProtection="1">
      <alignment horizontal="left" vertical="center" wrapText="1"/>
      <protection locked="0"/>
    </xf>
    <xf numFmtId="0" fontId="9" fillId="0" borderId="0" xfId="2" applyFont="1" applyAlignment="1" applyProtection="1">
      <alignment horizontal="left" vertical="center" wrapText="1"/>
      <protection locked="0"/>
    </xf>
    <xf numFmtId="14" fontId="9" fillId="0" borderId="0" xfId="2" applyNumberFormat="1" applyFont="1" applyAlignment="1" applyProtection="1">
      <alignment horizontal="center" vertical="center" wrapText="1"/>
      <protection locked="0"/>
    </xf>
    <xf numFmtId="3" fontId="9" fillId="0" borderId="0" xfId="2" applyNumberFormat="1" applyFont="1" applyAlignment="1" applyProtection="1">
      <alignment vertical="center" wrapText="1"/>
      <protection locked="0"/>
    </xf>
    <xf numFmtId="0" fontId="9" fillId="0" borderId="0" xfId="0" applyFont="1" applyAlignment="1">
      <alignment vertical="center" wrapText="1"/>
    </xf>
    <xf numFmtId="14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wrapText="1"/>
    </xf>
    <xf numFmtId="3" fontId="9" fillId="0" borderId="0" xfId="0" applyNumberFormat="1" applyFont="1" applyAlignment="1">
      <alignment wrapText="1"/>
    </xf>
    <xf numFmtId="14" fontId="9" fillId="0" borderId="0" xfId="0" applyNumberFormat="1" applyFont="1"/>
    <xf numFmtId="14" fontId="9" fillId="0" borderId="0" xfId="2" applyNumberFormat="1" applyFont="1" applyAlignment="1" applyProtection="1">
      <alignment horizontal="center" vertical="center"/>
      <protection locked="0"/>
    </xf>
    <xf numFmtId="3" fontId="48" fillId="0" borderId="0" xfId="0" applyNumberFormat="1" applyFont="1"/>
    <xf numFmtId="0" fontId="41" fillId="0" borderId="0" xfId="3" applyFont="1"/>
    <xf numFmtId="0" fontId="51" fillId="0" borderId="0" xfId="3" applyFont="1"/>
    <xf numFmtId="0" fontId="53" fillId="0" borderId="0" xfId="3" applyFont="1" applyBorder="1" applyAlignment="1"/>
    <xf numFmtId="0" fontId="53" fillId="0" borderId="0" xfId="3" applyFont="1" applyBorder="1" applyAlignment="1">
      <alignment horizontal="right"/>
    </xf>
    <xf numFmtId="0" fontId="21" fillId="0" borderId="27" xfId="3" applyFont="1" applyBorder="1" applyAlignment="1">
      <alignment horizontal="center" vertical="center"/>
    </xf>
    <xf numFmtId="0" fontId="21" fillId="0" borderId="30" xfId="3" applyFont="1" applyBorder="1" applyAlignment="1">
      <alignment horizontal="center" vertical="center"/>
    </xf>
    <xf numFmtId="0" fontId="22" fillId="0" borderId="30" xfId="3" applyFont="1" applyBorder="1" applyAlignment="1">
      <alignment horizontal="center" vertical="center"/>
    </xf>
    <xf numFmtId="0" fontId="21" fillId="0" borderId="10" xfId="3" applyFont="1" applyBorder="1" applyAlignment="1">
      <alignment horizontal="center" vertical="center"/>
    </xf>
    <xf numFmtId="0" fontId="21" fillId="0" borderId="10" xfId="3" applyFont="1" applyFill="1" applyBorder="1" applyAlignment="1">
      <alignment horizontal="center" vertical="center"/>
    </xf>
    <xf numFmtId="0" fontId="55" fillId="0" borderId="0" xfId="3" applyFont="1"/>
    <xf numFmtId="0" fontId="55" fillId="0" borderId="68" xfId="3" applyFont="1" applyBorder="1" applyAlignment="1">
      <alignment horizontal="center"/>
    </xf>
    <xf numFmtId="0" fontId="55" fillId="0" borderId="81" xfId="3" applyFont="1" applyBorder="1"/>
    <xf numFmtId="0" fontId="21" fillId="0" borderId="95" xfId="3" applyFont="1" applyBorder="1"/>
    <xf numFmtId="0" fontId="21" fillId="0" borderId="96" xfId="3" applyFont="1" applyBorder="1"/>
    <xf numFmtId="0" fontId="55" fillId="0" borderId="68" xfId="3" applyFont="1" applyBorder="1" applyAlignment="1">
      <alignment horizontal="center" vertical="center"/>
    </xf>
    <xf numFmtId="0" fontId="15" fillId="0" borderId="81" xfId="3" applyFont="1" applyBorder="1" applyAlignment="1">
      <alignment wrapText="1"/>
    </xf>
    <xf numFmtId="0" fontId="21" fillId="0" borderId="68" xfId="3" applyFont="1" applyBorder="1"/>
    <xf numFmtId="0" fontId="21" fillId="0" borderId="2" xfId="3" applyFont="1" applyBorder="1"/>
    <xf numFmtId="0" fontId="21" fillId="0" borderId="2" xfId="3" applyFont="1" applyBorder="1" applyAlignment="1">
      <alignment vertical="center"/>
    </xf>
    <xf numFmtId="0" fontId="22" fillId="0" borderId="2" xfId="3" applyFont="1" applyBorder="1" applyAlignment="1">
      <alignment vertical="center"/>
    </xf>
    <xf numFmtId="3" fontId="21" fillId="0" borderId="2" xfId="3" applyNumberFormat="1" applyFont="1" applyBorder="1" applyAlignment="1">
      <alignment vertical="center"/>
    </xf>
    <xf numFmtId="3" fontId="21" fillId="0" borderId="82" xfId="3" applyNumberFormat="1" applyFont="1" applyBorder="1" applyAlignment="1">
      <alignment vertical="center"/>
    </xf>
    <xf numFmtId="3" fontId="21" fillId="0" borderId="77" xfId="3" applyNumberFormat="1" applyFont="1" applyBorder="1" applyAlignment="1">
      <alignment vertical="center"/>
    </xf>
    <xf numFmtId="3" fontId="21" fillId="0" borderId="78" xfId="3" applyNumberFormat="1" applyFont="1" applyFill="1" applyBorder="1" applyAlignment="1">
      <alignment vertical="center"/>
    </xf>
    <xf numFmtId="3" fontId="21" fillId="0" borderId="68" xfId="3" applyNumberFormat="1" applyFont="1" applyBorder="1"/>
    <xf numFmtId="3" fontId="21" fillId="0" borderId="2" xfId="3" applyNumberFormat="1" applyFont="1" applyBorder="1"/>
    <xf numFmtId="0" fontId="55" fillId="0" borderId="78" xfId="3" applyFont="1" applyBorder="1" applyAlignment="1">
      <alignment wrapText="1"/>
    </xf>
    <xf numFmtId="0" fontId="55" fillId="0" borderId="78" xfId="3" applyFont="1" applyBorder="1"/>
    <xf numFmtId="165" fontId="21" fillId="0" borderId="68" xfId="3" applyNumberFormat="1" applyFont="1" applyBorder="1"/>
    <xf numFmtId="165" fontId="21" fillId="0" borderId="2" xfId="3" applyNumberFormat="1" applyFont="1" applyBorder="1"/>
    <xf numFmtId="165" fontId="22" fillId="0" borderId="2" xfId="3" applyNumberFormat="1" applyFont="1" applyBorder="1"/>
    <xf numFmtId="166" fontId="22" fillId="0" borderId="2" xfId="3" applyNumberFormat="1" applyFont="1" applyBorder="1"/>
    <xf numFmtId="166" fontId="21" fillId="0" borderId="82" xfId="3" applyNumberFormat="1" applyFont="1" applyBorder="1" applyAlignment="1">
      <alignment vertical="center"/>
    </xf>
    <xf numFmtId="166" fontId="21" fillId="0" borderId="2" xfId="3" applyNumberFormat="1" applyFont="1" applyBorder="1" applyAlignment="1">
      <alignment vertical="center"/>
    </xf>
    <xf numFmtId="166" fontId="21" fillId="0" borderId="77" xfId="3" applyNumberFormat="1" applyFont="1" applyBorder="1" applyAlignment="1">
      <alignment vertical="center"/>
    </xf>
    <xf numFmtId="166" fontId="21" fillId="0" borderId="78" xfId="3" applyNumberFormat="1" applyFont="1" applyFill="1" applyBorder="1" applyAlignment="1">
      <alignment vertical="center"/>
    </xf>
    <xf numFmtId="166" fontId="21" fillId="0" borderId="68" xfId="3" applyNumberFormat="1" applyFont="1" applyBorder="1"/>
    <xf numFmtId="166" fontId="21" fillId="0" borderId="2" xfId="3" applyNumberFormat="1" applyFont="1" applyBorder="1"/>
    <xf numFmtId="0" fontId="22" fillId="0" borderId="2" xfId="3" applyFont="1" applyBorder="1"/>
    <xf numFmtId="3" fontId="22" fillId="0" borderId="2" xfId="3" applyNumberFormat="1" applyFont="1" applyBorder="1"/>
    <xf numFmtId="0" fontId="55" fillId="0" borderId="86" xfId="3" applyFont="1" applyBorder="1" applyAlignment="1">
      <alignment horizontal="center"/>
    </xf>
    <xf numFmtId="0" fontId="58" fillId="0" borderId="97" xfId="3" applyFont="1" applyBorder="1"/>
    <xf numFmtId="0" fontId="21" fillId="0" borderId="98" xfId="3" applyFont="1" applyBorder="1"/>
    <xf numFmtId="0" fontId="21" fillId="0" borderId="99" xfId="3" applyFont="1" applyBorder="1"/>
    <xf numFmtId="0" fontId="25" fillId="0" borderId="99" xfId="3" applyFont="1" applyBorder="1"/>
    <xf numFmtId="3" fontId="17" fillId="0" borderId="99" xfId="3" applyNumberFormat="1" applyFont="1" applyBorder="1"/>
    <xf numFmtId="3" fontId="17" fillId="0" borderId="100" xfId="3" applyNumberFormat="1" applyFont="1" applyBorder="1" applyAlignment="1">
      <alignment vertical="center"/>
    </xf>
    <xf numFmtId="3" fontId="17" fillId="0" borderId="99" xfId="3" applyNumberFormat="1" applyFont="1" applyBorder="1" applyAlignment="1">
      <alignment vertical="center"/>
    </xf>
    <xf numFmtId="0" fontId="59" fillId="0" borderId="0" xfId="3" applyFont="1"/>
    <xf numFmtId="0" fontId="59" fillId="0" borderId="0" xfId="3" applyFont="1" applyAlignment="1">
      <alignment vertical="center"/>
    </xf>
    <xf numFmtId="0" fontId="21" fillId="0" borderId="28" xfId="3" applyFont="1" applyFill="1" applyBorder="1" applyAlignment="1">
      <alignment horizontal="center"/>
    </xf>
    <xf numFmtId="3" fontId="21" fillId="0" borderId="95" xfId="3" applyNumberFormat="1" applyFont="1" applyBorder="1"/>
    <xf numFmtId="3" fontId="21" fillId="0" borderId="96" xfId="3" applyNumberFormat="1" applyFont="1" applyBorder="1"/>
    <xf numFmtId="0" fontId="21" fillId="0" borderId="96" xfId="3" applyFont="1" applyBorder="1" applyAlignment="1"/>
    <xf numFmtId="0" fontId="25" fillId="0" borderId="101" xfId="3" applyFont="1" applyBorder="1"/>
    <xf numFmtId="3" fontId="21" fillId="0" borderId="101" xfId="3" applyNumberFormat="1" applyFont="1" applyBorder="1"/>
    <xf numFmtId="0" fontId="21" fillId="0" borderId="101" xfId="3" applyFont="1" applyBorder="1"/>
    <xf numFmtId="0" fontId="21" fillId="0" borderId="102" xfId="3" applyFont="1" applyBorder="1"/>
    <xf numFmtId="0" fontId="55" fillId="0" borderId="103" xfId="3" applyFont="1" applyFill="1" applyBorder="1"/>
    <xf numFmtId="3" fontId="22" fillId="0" borderId="2" xfId="3" applyNumberFormat="1" applyFont="1" applyBorder="1" applyAlignment="1">
      <alignment vertical="center"/>
    </xf>
    <xf numFmtId="3" fontId="21" fillId="0" borderId="2" xfId="3" applyNumberFormat="1" applyFont="1" applyBorder="1" applyAlignment="1">
      <alignment horizontal="right" vertical="center"/>
    </xf>
    <xf numFmtId="3" fontId="21" fillId="0" borderId="82" xfId="3" applyNumberFormat="1" applyFont="1" applyBorder="1" applyAlignment="1">
      <alignment horizontal="right" vertical="center"/>
    </xf>
    <xf numFmtId="3" fontId="21" fillId="0" borderId="2" xfId="3" applyNumberFormat="1" applyFont="1" applyBorder="1" applyAlignment="1"/>
    <xf numFmtId="3" fontId="21" fillId="0" borderId="2" xfId="3" applyNumberFormat="1" applyFont="1" applyBorder="1" applyAlignment="1">
      <alignment horizontal="right"/>
    </xf>
    <xf numFmtId="3" fontId="22" fillId="0" borderId="82" xfId="3" applyNumberFormat="1" applyFont="1" applyBorder="1"/>
    <xf numFmtId="3" fontId="17" fillId="0" borderId="86" xfId="3" applyNumberFormat="1" applyFont="1" applyBorder="1"/>
    <xf numFmtId="3" fontId="17" fillId="0" borderId="104" xfId="3" applyNumberFormat="1" applyFont="1" applyBorder="1"/>
    <xf numFmtId="3" fontId="30" fillId="0" borderId="104" xfId="3" applyNumberFormat="1" applyFont="1" applyBorder="1"/>
    <xf numFmtId="3" fontId="17" fillId="0" borderId="105" xfId="3" applyNumberFormat="1" applyFont="1" applyBorder="1"/>
    <xf numFmtId="3" fontId="17" fillId="0" borderId="106" xfId="3" applyNumberFormat="1" applyFont="1" applyFill="1" applyBorder="1" applyAlignment="1">
      <alignment vertical="center"/>
    </xf>
    <xf numFmtId="0" fontId="45" fillId="0" borderId="0" xfId="4" applyFont="1"/>
    <xf numFmtId="0" fontId="45" fillId="0" borderId="0" xfId="5" applyFont="1" applyAlignment="1"/>
    <xf numFmtId="0" fontId="45" fillId="0" borderId="0" xfId="6" applyFont="1" applyAlignment="1"/>
    <xf numFmtId="0" fontId="61" fillId="0" borderId="0" xfId="7" applyFont="1" applyAlignment="1" applyProtection="1"/>
    <xf numFmtId="0" fontId="41" fillId="0" borderId="0" xfId="6" applyFont="1" applyAlignment="1"/>
    <xf numFmtId="0" fontId="44" fillId="0" borderId="0" xfId="6" applyFont="1" applyAlignment="1"/>
    <xf numFmtId="0" fontId="45" fillId="0" borderId="0" xfId="6" applyFont="1"/>
    <xf numFmtId="0" fontId="42" fillId="0" borderId="0" xfId="6" applyFont="1" applyBorder="1" applyAlignment="1">
      <alignment horizontal="center"/>
    </xf>
    <xf numFmtId="0" fontId="42" fillId="0" borderId="0" xfId="6" applyFont="1" applyAlignment="1">
      <alignment horizontal="center"/>
    </xf>
    <xf numFmtId="0" fontId="45" fillId="0" borderId="0" xfId="4" applyFont="1" applyBorder="1" applyAlignment="1"/>
    <xf numFmtId="0" fontId="42" fillId="0" borderId="0" xfId="6" applyFont="1" applyBorder="1" applyAlignment="1">
      <alignment horizontal="center" vertical="center"/>
    </xf>
    <xf numFmtId="0" fontId="42" fillId="0" borderId="0" xfId="6" applyFont="1" applyBorder="1" applyAlignment="1">
      <alignment horizontal="center" vertical="center" wrapText="1"/>
    </xf>
    <xf numFmtId="0" fontId="45" fillId="0" borderId="0" xfId="6" applyFont="1" applyBorder="1"/>
    <xf numFmtId="0" fontId="45" fillId="0" borderId="2" xfId="4" applyFont="1" applyBorder="1" applyAlignment="1"/>
    <xf numFmtId="0" fontId="42" fillId="0" borderId="2" xfId="6" applyFont="1" applyBorder="1" applyAlignment="1">
      <alignment horizontal="center" vertical="center"/>
    </xf>
    <xf numFmtId="0" fontId="42" fillId="0" borderId="2" xfId="6" applyFont="1" applyBorder="1" applyAlignment="1">
      <alignment horizontal="center" vertical="center" wrapText="1"/>
    </xf>
    <xf numFmtId="0" fontId="42" fillId="0" borderId="2" xfId="6" applyFont="1" applyBorder="1" applyAlignment="1">
      <alignment horizontal="center"/>
    </xf>
    <xf numFmtId="0" fontId="45" fillId="0" borderId="24" xfId="4" applyFont="1" applyBorder="1" applyAlignment="1">
      <alignment horizontal="center"/>
    </xf>
    <xf numFmtId="0" fontId="41" fillId="0" borderId="13" xfId="6" applyFont="1" applyBorder="1"/>
    <xf numFmtId="167" fontId="41" fillId="0" borderId="13" xfId="6" applyNumberFormat="1" applyFont="1" applyBorder="1" applyAlignment="1">
      <alignment wrapText="1"/>
    </xf>
    <xf numFmtId="3" fontId="41" fillId="0" borderId="13" xfId="6" applyNumberFormat="1" applyFont="1" applyBorder="1"/>
    <xf numFmtId="3" fontId="41" fillId="0" borderId="0" xfId="6" applyNumberFormat="1" applyFont="1" applyBorder="1"/>
    <xf numFmtId="3" fontId="41" fillId="0" borderId="9" xfId="6" applyNumberFormat="1" applyFont="1" applyBorder="1"/>
    <xf numFmtId="3" fontId="41" fillId="0" borderId="26" xfId="6" applyNumberFormat="1" applyFont="1" applyBorder="1"/>
    <xf numFmtId="0" fontId="45" fillId="0" borderId="26" xfId="4" applyFont="1" applyBorder="1" applyAlignment="1">
      <alignment horizontal="center"/>
    </xf>
    <xf numFmtId="0" fontId="41" fillId="0" borderId="26" xfId="6" applyFont="1" applyBorder="1" applyAlignment="1">
      <alignment wrapText="1"/>
    </xf>
    <xf numFmtId="0" fontId="41" fillId="0" borderId="13" xfId="6" applyFont="1" applyBorder="1" applyAlignment="1">
      <alignment wrapText="1"/>
    </xf>
    <xf numFmtId="9" fontId="41" fillId="0" borderId="13" xfId="6" applyNumberFormat="1" applyFont="1" applyBorder="1" applyAlignment="1">
      <alignment wrapText="1"/>
    </xf>
    <xf numFmtId="168" fontId="41" fillId="0" borderId="13" xfId="6" applyNumberFormat="1" applyFont="1" applyBorder="1" applyAlignment="1">
      <alignment wrapText="1"/>
    </xf>
    <xf numFmtId="0" fontId="45" fillId="0" borderId="26" xfId="4" applyFont="1" applyBorder="1" applyAlignment="1">
      <alignment horizontal="center" vertical="center"/>
    </xf>
    <xf numFmtId="0" fontId="41" fillId="0" borderId="26" xfId="6" applyFont="1" applyBorder="1" applyAlignment="1">
      <alignment vertical="center" wrapText="1"/>
    </xf>
    <xf numFmtId="0" fontId="41" fillId="0" borderId="13" xfId="6" applyFont="1" applyBorder="1" applyAlignment="1">
      <alignment vertical="center" wrapText="1"/>
    </xf>
    <xf numFmtId="9" fontId="41" fillId="0" borderId="13" xfId="6" applyNumberFormat="1" applyFont="1" applyBorder="1" applyAlignment="1">
      <alignment vertical="center" wrapText="1"/>
    </xf>
    <xf numFmtId="3" fontId="41" fillId="0" borderId="13" xfId="6" applyNumberFormat="1" applyFont="1" applyBorder="1" applyAlignment="1">
      <alignment vertical="center"/>
    </xf>
    <xf numFmtId="3" fontId="41" fillId="0" borderId="0" xfId="6" applyNumberFormat="1" applyFont="1" applyBorder="1" applyAlignment="1">
      <alignment vertical="center"/>
    </xf>
    <xf numFmtId="3" fontId="41" fillId="0" borderId="9" xfId="6" applyNumberFormat="1" applyFont="1" applyBorder="1" applyAlignment="1">
      <alignment vertical="center"/>
    </xf>
    <xf numFmtId="3" fontId="41" fillId="0" borderId="26" xfId="6" applyNumberFormat="1" applyFont="1" applyBorder="1" applyAlignment="1">
      <alignment vertical="center"/>
    </xf>
    <xf numFmtId="0" fontId="45" fillId="0" borderId="0" xfId="6" applyFont="1" applyBorder="1" applyAlignment="1">
      <alignment vertical="center"/>
    </xf>
    <xf numFmtId="0" fontId="45" fillId="0" borderId="0" xfId="6" applyFont="1" applyAlignment="1">
      <alignment vertical="center"/>
    </xf>
    <xf numFmtId="0" fontId="45" fillId="0" borderId="27" xfId="4" applyFont="1" applyBorder="1" applyAlignment="1">
      <alignment horizontal="center"/>
    </xf>
    <xf numFmtId="0" fontId="42" fillId="0" borderId="30" xfId="6" applyFont="1" applyBorder="1"/>
    <xf numFmtId="0" fontId="42" fillId="0" borderId="10" xfId="6" applyFont="1" applyBorder="1"/>
    <xf numFmtId="3" fontId="42" fillId="0" borderId="10" xfId="6" applyNumberFormat="1" applyFont="1" applyBorder="1"/>
    <xf numFmtId="3" fontId="42" fillId="0" borderId="17" xfId="6" applyNumberFormat="1" applyFont="1" applyBorder="1"/>
    <xf numFmtId="3" fontId="42" fillId="0" borderId="16" xfId="6" applyNumberFormat="1" applyFont="1" applyBorder="1"/>
    <xf numFmtId="3" fontId="42" fillId="0" borderId="28" xfId="6" applyNumberFormat="1" applyFont="1" applyBorder="1"/>
    <xf numFmtId="0" fontId="44" fillId="0" borderId="0" xfId="6" applyFont="1" applyBorder="1"/>
    <xf numFmtId="0" fontId="44" fillId="0" borderId="0" xfId="6" applyFont="1"/>
    <xf numFmtId="0" fontId="45" fillId="0" borderId="0" xfId="4" applyFont="1" applyBorder="1"/>
    <xf numFmtId="3" fontId="44" fillId="0" borderId="0" xfId="6" applyNumberFormat="1" applyFont="1" applyBorder="1"/>
    <xf numFmtId="3" fontId="45" fillId="0" borderId="0" xfId="6" applyNumberFormat="1" applyFont="1" applyBorder="1"/>
    <xf numFmtId="3" fontId="62" fillId="0" borderId="0" xfId="6" applyNumberFormat="1" applyFont="1" applyBorder="1" applyAlignment="1"/>
    <xf numFmtId="3" fontId="62" fillId="0" borderId="0" xfId="6" applyNumberFormat="1" applyFont="1" applyBorder="1"/>
    <xf numFmtId="3" fontId="62" fillId="0" borderId="0" xfId="6" applyNumberFormat="1" applyFont="1" applyAlignment="1"/>
    <xf numFmtId="3" fontId="62" fillId="0" borderId="0" xfId="6" applyNumberFormat="1" applyFont="1"/>
    <xf numFmtId="3" fontId="45" fillId="0" borderId="0" xfId="6" applyNumberFormat="1" applyFont="1"/>
    <xf numFmtId="0" fontId="62" fillId="0" borderId="0" xfId="6" applyFont="1"/>
    <xf numFmtId="0" fontId="62" fillId="0" borderId="0" xfId="6" applyFont="1" applyAlignment="1"/>
    <xf numFmtId="0" fontId="45" fillId="0" borderId="0" xfId="6" applyFont="1" applyAlignment="1">
      <alignment wrapText="1"/>
    </xf>
    <xf numFmtId="0" fontId="41" fillId="0" borderId="0" xfId="6" applyFont="1"/>
    <xf numFmtId="0" fontId="44" fillId="0" borderId="107" xfId="6" applyFont="1" applyBorder="1" applyAlignment="1">
      <alignment horizontal="center" vertical="center"/>
    </xf>
    <xf numFmtId="0" fontId="44" fillId="0" borderId="107" xfId="6" applyFont="1" applyBorder="1" applyAlignment="1">
      <alignment horizontal="center" vertical="center" wrapText="1"/>
    </xf>
    <xf numFmtId="3" fontId="10" fillId="0" borderId="108" xfId="6" applyNumberFormat="1" applyFont="1" applyBorder="1" applyAlignment="1">
      <alignment horizontal="center" vertical="center" wrapText="1"/>
    </xf>
    <xf numFmtId="0" fontId="44" fillId="0" borderId="2" xfId="6" applyFont="1" applyFill="1" applyBorder="1" applyAlignment="1">
      <alignment horizontal="center" vertical="center" wrapText="1"/>
    </xf>
    <xf numFmtId="0" fontId="64" fillId="0" borderId="13" xfId="6" applyFont="1" applyBorder="1"/>
    <xf numFmtId="0" fontId="45" fillId="0" borderId="49" xfId="6" applyFont="1" applyBorder="1"/>
    <xf numFmtId="0" fontId="45" fillId="0" borderId="5" xfId="6" applyFont="1" applyBorder="1"/>
    <xf numFmtId="0" fontId="45" fillId="0" borderId="7" xfId="6" applyFont="1" applyBorder="1"/>
    <xf numFmtId="0" fontId="45" fillId="0" borderId="13" xfId="6" applyFont="1" applyBorder="1" applyAlignment="1">
      <alignment vertical="center"/>
    </xf>
    <xf numFmtId="0" fontId="45" fillId="0" borderId="0" xfId="6" applyFont="1" applyAlignment="1">
      <alignment vertical="center" wrapText="1"/>
    </xf>
    <xf numFmtId="3" fontId="45" fillId="0" borderId="26" xfId="6" applyNumberFormat="1" applyFont="1" applyBorder="1" applyAlignment="1">
      <alignment vertical="center"/>
    </xf>
    <xf numFmtId="3" fontId="45" fillId="0" borderId="13" xfId="6" applyNumberFormat="1" applyFont="1" applyBorder="1" applyAlignment="1">
      <alignment horizontal="right" vertical="center"/>
    </xf>
    <xf numFmtId="3" fontId="45" fillId="0" borderId="9" xfId="6" applyNumberFormat="1" applyFont="1" applyBorder="1" applyAlignment="1">
      <alignment vertical="center"/>
    </xf>
    <xf numFmtId="0" fontId="45" fillId="0" borderId="13" xfId="6" applyFont="1" applyBorder="1"/>
    <xf numFmtId="9" fontId="45" fillId="0" borderId="0" xfId="6" applyNumberFormat="1" applyFont="1" applyAlignment="1">
      <alignment horizontal="left" vertical="center" wrapText="1"/>
    </xf>
    <xf numFmtId="3" fontId="45" fillId="0" borderId="13" xfId="6" applyNumberFormat="1" applyFont="1" applyBorder="1"/>
    <xf numFmtId="0" fontId="44" fillId="0" borderId="13" xfId="6" applyFont="1" applyBorder="1" applyAlignment="1">
      <alignment vertical="center"/>
    </xf>
    <xf numFmtId="9" fontId="45" fillId="0" borderId="0" xfId="6" applyNumberFormat="1" applyFont="1" applyAlignment="1">
      <alignment horizontal="left" vertical="center"/>
    </xf>
    <xf numFmtId="3" fontId="44" fillId="0" borderId="26" xfId="6" applyNumberFormat="1" applyFont="1" applyBorder="1" applyAlignment="1">
      <alignment vertical="center"/>
    </xf>
    <xf numFmtId="3" fontId="44" fillId="0" borderId="13" xfId="6" applyNumberFormat="1" applyFont="1" applyBorder="1" applyAlignment="1">
      <alignment vertical="center"/>
    </xf>
    <xf numFmtId="9" fontId="45" fillId="0" borderId="0" xfId="6" applyNumberFormat="1" applyFont="1" applyAlignment="1">
      <alignment horizontal="left"/>
    </xf>
    <xf numFmtId="3" fontId="45" fillId="0" borderId="26" xfId="6" applyNumberFormat="1" applyFont="1" applyBorder="1"/>
    <xf numFmtId="10" fontId="45" fillId="0" borderId="0" xfId="6" applyNumberFormat="1" applyFont="1" applyAlignment="1">
      <alignment horizontal="left"/>
    </xf>
    <xf numFmtId="3" fontId="44" fillId="0" borderId="26" xfId="6" applyNumberFormat="1" applyFont="1" applyBorder="1"/>
    <xf numFmtId="3" fontId="44" fillId="0" borderId="13" xfId="6" applyNumberFormat="1" applyFont="1" applyBorder="1"/>
    <xf numFmtId="0" fontId="44" fillId="0" borderId="13" xfId="6" applyFont="1" applyBorder="1"/>
    <xf numFmtId="10" fontId="45" fillId="0" borderId="0" xfId="6" applyNumberFormat="1" applyFont="1"/>
    <xf numFmtId="0" fontId="45" fillId="0" borderId="13" xfId="6" applyFont="1" applyBorder="1" applyAlignment="1">
      <alignment vertical="top"/>
    </xf>
    <xf numFmtId="10" fontId="45" fillId="0" borderId="0" xfId="6" applyNumberFormat="1" applyFont="1" applyAlignment="1">
      <alignment wrapText="1"/>
    </xf>
    <xf numFmtId="3" fontId="44" fillId="0" borderId="9" xfId="6" applyNumberFormat="1" applyFont="1" applyBorder="1" applyAlignment="1">
      <alignment vertical="center"/>
    </xf>
    <xf numFmtId="3" fontId="45" fillId="0" borderId="51" xfId="6" applyNumberFormat="1" applyFont="1" applyBorder="1"/>
    <xf numFmtId="0" fontId="45" fillId="0" borderId="9" xfId="6" applyFont="1" applyBorder="1"/>
    <xf numFmtId="0" fontId="44" fillId="0" borderId="109" xfId="6" applyFont="1" applyBorder="1"/>
    <xf numFmtId="0" fontId="45" fillId="0" borderId="110" xfId="6" applyFont="1" applyBorder="1"/>
    <xf numFmtId="3" fontId="44" fillId="0" borderId="111" xfId="6" applyNumberFormat="1" applyFont="1" applyBorder="1"/>
    <xf numFmtId="3" fontId="44" fillId="0" borderId="112" xfId="6" applyNumberFormat="1" applyFont="1" applyBorder="1"/>
    <xf numFmtId="3" fontId="44" fillId="0" borderId="77" xfId="6" applyNumberFormat="1" applyFont="1" applyBorder="1"/>
    <xf numFmtId="3" fontId="44" fillId="0" borderId="23" xfId="6" applyNumberFormat="1" applyFont="1" applyBorder="1"/>
    <xf numFmtId="0" fontId="65" fillId="0" borderId="0" xfId="8" applyFill="1"/>
    <xf numFmtId="0" fontId="15" fillId="0" borderId="0" xfId="6" applyFont="1"/>
    <xf numFmtId="0" fontId="14" fillId="0" borderId="0" xfId="6" applyFont="1"/>
    <xf numFmtId="3" fontId="15" fillId="0" borderId="0" xfId="6" applyNumberFormat="1" applyFont="1"/>
    <xf numFmtId="0" fontId="19" fillId="0" borderId="0" xfId="6" applyFont="1"/>
    <xf numFmtId="0" fontId="19" fillId="0" borderId="37" xfId="6" applyFont="1" applyBorder="1" applyAlignment="1">
      <alignment horizontal="center" vertical="center"/>
    </xf>
    <xf numFmtId="3" fontId="19" fillId="0" borderId="115" xfId="6" applyNumberFormat="1" applyFont="1" applyBorder="1" applyAlignment="1">
      <alignment horizontal="center" vertical="center" wrapText="1"/>
    </xf>
    <xf numFmtId="3" fontId="19" fillId="0" borderId="116" xfId="6" applyNumberFormat="1" applyFont="1" applyBorder="1" applyAlignment="1">
      <alignment horizontal="center" vertical="center" wrapText="1"/>
    </xf>
    <xf numFmtId="3" fontId="19" fillId="0" borderId="1" xfId="6" applyNumberFormat="1" applyFont="1" applyBorder="1" applyAlignment="1">
      <alignment horizontal="center" vertical="center" wrapText="1"/>
    </xf>
    <xf numFmtId="3" fontId="19" fillId="0" borderId="39" xfId="6" applyNumberFormat="1" applyFont="1" applyBorder="1" applyAlignment="1">
      <alignment horizontal="center" vertical="center"/>
    </xf>
    <xf numFmtId="3" fontId="19" fillId="0" borderId="33" xfId="6" applyNumberFormat="1" applyFont="1" applyBorder="1" applyAlignment="1">
      <alignment horizontal="center" vertical="center" wrapText="1"/>
    </xf>
    <xf numFmtId="0" fontId="19" fillId="0" borderId="0" xfId="6" applyFont="1" applyAlignment="1">
      <alignment horizontal="center" vertical="center"/>
    </xf>
    <xf numFmtId="0" fontId="19" fillId="0" borderId="2" xfId="6" applyFont="1" applyBorder="1" applyAlignment="1">
      <alignment horizontal="center" vertical="center"/>
    </xf>
    <xf numFmtId="0" fontId="18" fillId="0" borderId="0" xfId="6" applyFont="1" applyAlignment="1">
      <alignment horizontal="center" vertical="center"/>
    </xf>
    <xf numFmtId="0" fontId="15" fillId="0" borderId="42" xfId="6" applyFont="1" applyBorder="1" applyAlignment="1">
      <alignment horizontal="center"/>
    </xf>
    <xf numFmtId="0" fontId="17" fillId="0" borderId="41" xfId="6" applyFont="1" applyBorder="1"/>
    <xf numFmtId="3" fontId="19" fillId="0" borderId="49" xfId="6" applyNumberFormat="1" applyFont="1" applyBorder="1"/>
    <xf numFmtId="3" fontId="19" fillId="0" borderId="41" xfId="6" applyNumberFormat="1" applyFont="1" applyBorder="1"/>
    <xf numFmtId="3" fontId="17" fillId="0" borderId="42" xfId="6" applyNumberFormat="1" applyFont="1" applyBorder="1"/>
    <xf numFmtId="0" fontId="15" fillId="0" borderId="24" xfId="6" applyFont="1" applyBorder="1"/>
    <xf numFmtId="0" fontId="15" fillId="0" borderId="9" xfId="6" applyFont="1" applyBorder="1" applyAlignment="1">
      <alignment vertical="center"/>
    </xf>
    <xf numFmtId="0" fontId="15" fillId="0" borderId="13" xfId="6" applyFont="1" applyBorder="1" applyAlignment="1">
      <alignment horizontal="center"/>
    </xf>
    <xf numFmtId="0" fontId="21" fillId="0" borderId="0" xfId="6" applyFont="1"/>
    <xf numFmtId="3" fontId="22" fillId="0" borderId="9" xfId="6" applyNumberFormat="1" applyFont="1" applyBorder="1"/>
    <xf numFmtId="3" fontId="22" fillId="0" borderId="26" xfId="6" applyNumberFormat="1" applyFont="1" applyBorder="1"/>
    <xf numFmtId="3" fontId="22" fillId="0" borderId="0" xfId="6" applyNumberFormat="1" applyFont="1"/>
    <xf numFmtId="3" fontId="22" fillId="0" borderId="13" xfId="6" applyNumberFormat="1" applyFont="1" applyBorder="1"/>
    <xf numFmtId="3" fontId="15" fillId="0" borderId="26" xfId="6" applyNumberFormat="1" applyFont="1" applyBorder="1"/>
    <xf numFmtId="3" fontId="15" fillId="0" borderId="9" xfId="6" applyNumberFormat="1" applyFont="1" applyBorder="1" applyAlignment="1">
      <alignment horizontal="center" vertical="center"/>
    </xf>
    <xf numFmtId="3" fontId="14" fillId="0" borderId="9" xfId="6" applyNumberFormat="1" applyFont="1" applyBorder="1"/>
    <xf numFmtId="3" fontId="14" fillId="0" borderId="26" xfId="6" applyNumberFormat="1" applyFont="1" applyBorder="1"/>
    <xf numFmtId="3" fontId="14" fillId="0" borderId="0" xfId="6" applyNumberFormat="1" applyFont="1" applyAlignment="1">
      <alignment horizontal="center"/>
    </xf>
    <xf numFmtId="3" fontId="2" fillId="0" borderId="13" xfId="6" applyNumberFormat="1" applyFont="1" applyBorder="1"/>
    <xf numFmtId="0" fontId="24" fillId="0" borderId="0" xfId="6" applyFont="1"/>
    <xf numFmtId="0" fontId="15" fillId="0" borderId="26" xfId="6" applyFont="1" applyBorder="1"/>
    <xf numFmtId="3" fontId="15" fillId="0" borderId="9" xfId="6" applyNumberFormat="1" applyFont="1" applyBorder="1" applyAlignment="1">
      <alignment vertical="center"/>
    </xf>
    <xf numFmtId="16" fontId="21" fillId="0" borderId="0" xfId="6" applyNumberFormat="1" applyFont="1"/>
    <xf numFmtId="0" fontId="26" fillId="0" borderId="0" xfId="6" applyFont="1"/>
    <xf numFmtId="3" fontId="14" fillId="0" borderId="26" xfId="1" applyNumberFormat="1" applyFont="1" applyBorder="1"/>
    <xf numFmtId="3" fontId="14" fillId="0" borderId="0" xfId="6" applyNumberFormat="1" applyFont="1"/>
    <xf numFmtId="3" fontId="21" fillId="0" borderId="0" xfId="6" applyNumberFormat="1" applyFont="1"/>
    <xf numFmtId="3" fontId="14" fillId="0" borderId="13" xfId="6" applyNumberFormat="1" applyFont="1" applyBorder="1"/>
    <xf numFmtId="0" fontId="68" fillId="0" borderId="0" xfId="6" applyFont="1"/>
    <xf numFmtId="0" fontId="68" fillId="0" borderId="26" xfId="6" applyFont="1" applyBorder="1"/>
    <xf numFmtId="0" fontId="27" fillId="0" borderId="0" xfId="6" applyFont="1"/>
    <xf numFmtId="3" fontId="28" fillId="0" borderId="13" xfId="6" applyNumberFormat="1" applyFont="1" applyBorder="1"/>
    <xf numFmtId="3" fontId="28" fillId="0" borderId="9" xfId="6" applyNumberFormat="1" applyFont="1" applyBorder="1"/>
    <xf numFmtId="3" fontId="30" fillId="0" borderId="13" xfId="6" applyNumberFormat="1" applyFont="1" applyBorder="1"/>
    <xf numFmtId="3" fontId="68" fillId="0" borderId="26" xfId="6" applyNumberFormat="1" applyFont="1" applyBorder="1"/>
    <xf numFmtId="0" fontId="16" fillId="0" borderId="0" xfId="6" applyFont="1"/>
    <xf numFmtId="3" fontId="28" fillId="0" borderId="26" xfId="1" applyNumberFormat="1" applyFont="1" applyBorder="1"/>
    <xf numFmtId="0" fontId="19" fillId="0" borderId="26" xfId="6" applyFont="1" applyBorder="1"/>
    <xf numFmtId="0" fontId="18" fillId="0" borderId="0" xfId="6" applyFont="1"/>
    <xf numFmtId="3" fontId="28" fillId="0" borderId="26" xfId="6" applyNumberFormat="1" applyFont="1" applyBorder="1"/>
    <xf numFmtId="3" fontId="32" fillId="0" borderId="13" xfId="6" applyNumberFormat="1" applyFont="1" applyBorder="1"/>
    <xf numFmtId="3" fontId="18" fillId="0" borderId="9" xfId="6" applyNumberFormat="1" applyFont="1" applyBorder="1"/>
    <xf numFmtId="3" fontId="18" fillId="0" borderId="26" xfId="6" applyNumberFormat="1" applyFont="1" applyBorder="1"/>
    <xf numFmtId="3" fontId="18" fillId="0" borderId="13" xfId="6" applyNumberFormat="1" applyFont="1" applyBorder="1"/>
    <xf numFmtId="0" fontId="15" fillId="0" borderId="29" xfId="6" applyFont="1" applyBorder="1" applyAlignment="1">
      <alignment wrapText="1"/>
    </xf>
    <xf numFmtId="3" fontId="14" fillId="0" borderId="26" xfId="6" applyNumberFormat="1" applyFont="1" applyBorder="1" applyAlignment="1">
      <alignment horizontal="center"/>
    </xf>
    <xf numFmtId="3" fontId="28" fillId="0" borderId="0" xfId="6" applyNumberFormat="1" applyFont="1"/>
    <xf numFmtId="3" fontId="17" fillId="0" borderId="0" xfId="6" applyNumberFormat="1" applyFont="1"/>
    <xf numFmtId="3" fontId="30" fillId="0" borderId="9" xfId="6" applyNumberFormat="1" applyFont="1" applyBorder="1"/>
    <xf numFmtId="3" fontId="21" fillId="0" borderId="0" xfId="6" applyNumberFormat="1" applyFont="1" applyAlignment="1">
      <alignment wrapText="1"/>
    </xf>
    <xf numFmtId="3" fontId="22" fillId="0" borderId="13" xfId="6" applyNumberFormat="1" applyFont="1" applyBorder="1" applyAlignment="1">
      <alignment wrapText="1"/>
    </xf>
    <xf numFmtId="0" fontId="15" fillId="0" borderId="13" xfId="6" applyFont="1" applyBorder="1" applyAlignment="1">
      <alignment horizontal="center" vertical="center"/>
    </xf>
    <xf numFmtId="0" fontId="15" fillId="0" borderId="0" xfId="6" applyFont="1" applyAlignment="1">
      <alignment vertical="center" wrapText="1"/>
    </xf>
    <xf numFmtId="3" fontId="14" fillId="0" borderId="9" xfId="6" applyNumberFormat="1" applyFont="1" applyBorder="1" applyAlignment="1">
      <alignment vertical="center"/>
    </xf>
    <xf numFmtId="0" fontId="14" fillId="0" borderId="13" xfId="6" applyFont="1" applyBorder="1"/>
    <xf numFmtId="3" fontId="22" fillId="0" borderId="9" xfId="6" applyNumberFormat="1" applyFont="1" applyBorder="1" applyAlignment="1">
      <alignment wrapText="1"/>
    </xf>
    <xf numFmtId="3" fontId="22" fillId="0" borderId="0" xfId="6" applyNumberFormat="1" applyFont="1" applyAlignment="1">
      <alignment wrapText="1"/>
    </xf>
    <xf numFmtId="3" fontId="24" fillId="0" borderId="0" xfId="6" applyNumberFormat="1" applyFont="1" applyAlignment="1">
      <alignment wrapText="1"/>
    </xf>
    <xf numFmtId="3" fontId="24" fillId="0" borderId="0" xfId="6" applyNumberFormat="1" applyFont="1"/>
    <xf numFmtId="0" fontId="15" fillId="0" borderId="8" xfId="6" applyFont="1" applyBorder="1" applyAlignment="1">
      <alignment horizontal="center"/>
    </xf>
    <xf numFmtId="3" fontId="18" fillId="0" borderId="18" xfId="6" applyNumberFormat="1" applyFont="1" applyBorder="1"/>
    <xf numFmtId="0" fontId="15" fillId="0" borderId="29" xfId="6" applyFont="1" applyBorder="1" applyAlignment="1">
      <alignment horizontal="center"/>
    </xf>
    <xf numFmtId="0" fontId="19" fillId="0" borderId="30" xfId="6" applyFont="1" applyBorder="1"/>
    <xf numFmtId="3" fontId="18" fillId="0" borderId="44" xfId="6" applyNumberFormat="1" applyFont="1" applyBorder="1"/>
    <xf numFmtId="3" fontId="18" fillId="0" borderId="117" xfId="6" applyNumberFormat="1" applyFont="1" applyBorder="1"/>
    <xf numFmtId="3" fontId="18" fillId="0" borderId="118" xfId="6" applyNumberFormat="1" applyFont="1" applyBorder="1"/>
    <xf numFmtId="0" fontId="19" fillId="0" borderId="17" xfId="6" applyFont="1" applyBorder="1"/>
    <xf numFmtId="3" fontId="18" fillId="0" borderId="28" xfId="6" applyNumberFormat="1" applyFont="1" applyBorder="1"/>
    <xf numFmtId="3" fontId="18" fillId="0" borderId="28" xfId="6" applyNumberFormat="1" applyFont="1" applyBorder="1" applyAlignment="1">
      <alignment horizontal="center"/>
    </xf>
    <xf numFmtId="3" fontId="19" fillId="0" borderId="0" xfId="6" applyNumberFormat="1" applyFont="1"/>
    <xf numFmtId="3" fontId="69" fillId="0" borderId="0" xfId="6" applyNumberFormat="1" applyFont="1"/>
    <xf numFmtId="3" fontId="11" fillId="0" borderId="5" xfId="0" applyNumberFormat="1" applyFont="1" applyBorder="1"/>
    <xf numFmtId="3" fontId="11" fillId="0" borderId="13" xfId="0" applyNumberFormat="1" applyFont="1" applyBorder="1"/>
    <xf numFmtId="3" fontId="11" fillId="0" borderId="13" xfId="0" applyNumberFormat="1" applyFont="1" applyBorder="1" applyAlignment="1">
      <alignment vertical="center"/>
    </xf>
    <xf numFmtId="3" fontId="10" fillId="0" borderId="10" xfId="0" applyNumberFormat="1" applyFont="1" applyBorder="1"/>
    <xf numFmtId="3" fontId="10" fillId="0" borderId="13" xfId="0" applyNumberFormat="1" applyFont="1" applyBorder="1"/>
    <xf numFmtId="3" fontId="11" fillId="2" borderId="13" xfId="0" applyNumberFormat="1" applyFont="1" applyFill="1" applyBorder="1" applyAlignment="1">
      <alignment vertical="center"/>
    </xf>
    <xf numFmtId="3" fontId="10" fillId="0" borderId="10" xfId="0" applyNumberFormat="1" applyFont="1" applyBorder="1" applyAlignment="1">
      <alignment vertical="center"/>
    </xf>
    <xf numFmtId="3" fontId="10" fillId="0" borderId="119" xfId="0" applyNumberFormat="1" applyFont="1" applyBorder="1"/>
    <xf numFmtId="0" fontId="9" fillId="0" borderId="24" xfId="0" applyFont="1" applyBorder="1"/>
    <xf numFmtId="0" fontId="9" fillId="0" borderId="26" xfId="0" applyFont="1" applyBorder="1"/>
    <xf numFmtId="0" fontId="9" fillId="0" borderId="26" xfId="0" applyFont="1" applyBorder="1" applyAlignment="1">
      <alignment vertical="center"/>
    </xf>
    <xf numFmtId="3" fontId="9" fillId="0" borderId="26" xfId="0" applyNumberFormat="1" applyFont="1" applyBorder="1"/>
    <xf numFmtId="0" fontId="9" fillId="0" borderId="2" xfId="0" applyFont="1" applyBorder="1"/>
    <xf numFmtId="0" fontId="28" fillId="0" borderId="0" xfId="0" applyFont="1" applyBorder="1" applyAlignment="1"/>
    <xf numFmtId="0" fontId="14" fillId="0" borderId="0" xfId="0" applyFont="1" applyAlignment="1"/>
    <xf numFmtId="0" fontId="14" fillId="0" borderId="0" xfId="0" applyFont="1" applyAlignment="1">
      <alignment horizontal="center"/>
    </xf>
    <xf numFmtId="0" fontId="14" fillId="0" borderId="0" xfId="0" applyFont="1" applyAlignment="1">
      <alignment horizontal="left"/>
    </xf>
    <xf numFmtId="0" fontId="18" fillId="0" borderId="0" xfId="0" applyFont="1" applyAlignment="1"/>
    <xf numFmtId="0" fontId="18" fillId="0" borderId="0" xfId="2" applyFont="1" applyAlignment="1"/>
    <xf numFmtId="0" fontId="18" fillId="0" borderId="0" xfId="0" applyFont="1" applyAlignment="1">
      <alignment horizontal="center"/>
    </xf>
    <xf numFmtId="0" fontId="18" fillId="0" borderId="0" xfId="0" applyFont="1" applyAlignment="1">
      <alignment horizontal="right"/>
    </xf>
    <xf numFmtId="0" fontId="70" fillId="0" borderId="82" xfId="0" applyFont="1" applyFill="1" applyBorder="1" applyAlignment="1">
      <alignment horizontal="center" wrapText="1"/>
    </xf>
    <xf numFmtId="0" fontId="18" fillId="0" borderId="77" xfId="0" applyFont="1" applyBorder="1" applyAlignment="1">
      <alignment horizontal="left"/>
    </xf>
    <xf numFmtId="4" fontId="14" fillId="0" borderId="77" xfId="0" applyNumberFormat="1" applyFont="1" applyBorder="1" applyAlignment="1">
      <alignment horizontal="left"/>
    </xf>
    <xf numFmtId="3" fontId="18" fillId="0" borderId="23" xfId="0" applyNumberFormat="1" applyFont="1" applyBorder="1" applyAlignment="1"/>
    <xf numFmtId="0" fontId="18" fillId="0" borderId="2" xfId="0" applyFont="1" applyBorder="1" applyAlignment="1">
      <alignment horizontal="center" wrapText="1"/>
    </xf>
    <xf numFmtId="0" fontId="18" fillId="0" borderId="24" xfId="0" applyFont="1" applyBorder="1" applyAlignment="1">
      <alignment horizontal="center" wrapText="1"/>
    </xf>
    <xf numFmtId="4" fontId="18" fillId="0" borderId="2" xfId="0" applyNumberFormat="1" applyFont="1" applyBorder="1" applyAlignment="1">
      <alignment horizontal="center" wrapText="1"/>
    </xf>
    <xf numFmtId="3" fontId="18" fillId="0" borderId="2" xfId="0" applyNumberFormat="1" applyFont="1" applyBorder="1" applyAlignment="1">
      <alignment horizontal="center" wrapText="1"/>
    </xf>
    <xf numFmtId="0" fontId="18" fillId="0" borderId="0" xfId="0" applyFont="1" applyAlignment="1">
      <alignment horizontal="center" wrapText="1"/>
    </xf>
    <xf numFmtId="0" fontId="14" fillId="0" borderId="5" xfId="0" applyFont="1" applyFill="1" applyBorder="1" applyAlignment="1">
      <alignment horizontal="center" vertical="center"/>
    </xf>
    <xf numFmtId="0" fontId="14" fillId="0" borderId="24" xfId="0" applyFont="1" applyFill="1" applyBorder="1" applyAlignment="1">
      <alignment horizontal="left" vertical="center" wrapText="1"/>
    </xf>
    <xf numFmtId="0" fontId="14" fillId="0" borderId="13" xfId="0" applyFont="1" applyFill="1" applyBorder="1" applyAlignment="1">
      <alignment horizontal="left"/>
    </xf>
    <xf numFmtId="3" fontId="14" fillId="0" borderId="24" xfId="0" applyNumberFormat="1" applyFont="1" applyFill="1" applyBorder="1" applyAlignment="1">
      <alignment horizontal="right"/>
    </xf>
    <xf numFmtId="0" fontId="18" fillId="0" borderId="0" xfId="0" applyFont="1" applyFill="1" applyAlignment="1">
      <alignment horizontal="center" vertical="center"/>
    </xf>
    <xf numFmtId="0" fontId="14" fillId="0" borderId="13" xfId="0" applyFont="1" applyFill="1" applyBorder="1" applyAlignment="1">
      <alignment horizontal="center"/>
    </xf>
    <xf numFmtId="0" fontId="14" fillId="0" borderId="26" xfId="0" applyFont="1" applyFill="1" applyBorder="1" applyAlignment="1">
      <alignment horizontal="left" wrapText="1"/>
    </xf>
    <xf numFmtId="0" fontId="14" fillId="0" borderId="26" xfId="0" applyFont="1" applyFill="1" applyBorder="1" applyAlignment="1">
      <alignment horizontal="right"/>
    </xf>
    <xf numFmtId="0" fontId="18" fillId="0" borderId="0" xfId="0" applyFont="1" applyFill="1" applyAlignment="1">
      <alignment horizontal="center"/>
    </xf>
    <xf numFmtId="0" fontId="14" fillId="0" borderId="26" xfId="0" applyFont="1" applyFill="1" applyBorder="1" applyAlignment="1">
      <alignment horizontal="left" vertical="center" wrapText="1"/>
    </xf>
    <xf numFmtId="0" fontId="14" fillId="0" borderId="0" xfId="0" applyFont="1" applyFill="1" applyAlignment="1">
      <alignment vertical="center"/>
    </xf>
    <xf numFmtId="0" fontId="14" fillId="0" borderId="25" xfId="0" applyFont="1" applyFill="1" applyBorder="1" applyAlignment="1">
      <alignment horizontal="right"/>
    </xf>
    <xf numFmtId="0" fontId="18" fillId="0" borderId="82" xfId="0" applyFont="1" applyBorder="1" applyAlignment="1">
      <alignment horizontal="center"/>
    </xf>
    <xf numFmtId="0" fontId="71" fillId="0" borderId="82" xfId="0" applyFont="1" applyBorder="1" applyAlignment="1">
      <alignment horizontal="center"/>
    </xf>
    <xf numFmtId="0" fontId="29" fillId="0" borderId="0" xfId="0" applyFont="1" applyAlignment="1"/>
    <xf numFmtId="4" fontId="14" fillId="0" borderId="0" xfId="0" applyNumberFormat="1" applyFont="1" applyAlignment="1">
      <alignment horizontal="left"/>
    </xf>
    <xf numFmtId="3" fontId="14" fillId="0" borderId="0" xfId="0" applyNumberFormat="1" applyFont="1" applyAlignment="1"/>
    <xf numFmtId="0" fontId="51" fillId="0" borderId="0" xfId="0" applyFont="1"/>
    <xf numFmtId="0" fontId="51" fillId="0" borderId="0" xfId="0" applyFont="1" applyAlignment="1">
      <alignment wrapText="1"/>
    </xf>
    <xf numFmtId="0" fontId="41" fillId="0" borderId="0" xfId="0" applyFont="1" applyAlignment="1">
      <alignment horizontal="right"/>
    </xf>
    <xf numFmtId="0" fontId="53" fillId="0" borderId="120" xfId="0" applyFont="1" applyBorder="1" applyAlignment="1">
      <alignment horizontal="center"/>
    </xf>
    <xf numFmtId="0" fontId="41" fillId="0" borderId="82" xfId="0" applyFont="1" applyBorder="1" applyAlignment="1">
      <alignment horizontal="center"/>
    </xf>
    <xf numFmtId="0" fontId="41" fillId="0" borderId="23" xfId="0" applyFont="1" applyBorder="1" applyAlignment="1">
      <alignment horizontal="center"/>
    </xf>
    <xf numFmtId="0" fontId="51" fillId="0" borderId="24" xfId="0" applyFont="1" applyBorder="1" applyAlignment="1">
      <alignment horizontal="center"/>
    </xf>
    <xf numFmtId="0" fontId="51" fillId="0" borderId="26" xfId="0" applyFont="1" applyBorder="1"/>
    <xf numFmtId="0" fontId="41" fillId="0" borderId="5" xfId="0" applyFont="1" applyBorder="1"/>
    <xf numFmtId="0" fontId="41" fillId="0" borderId="7" xfId="0" applyFont="1" applyBorder="1"/>
    <xf numFmtId="0" fontId="51" fillId="0" borderId="26" xfId="0" applyFont="1" applyBorder="1" applyAlignment="1">
      <alignment horizontal="center"/>
    </xf>
    <xf numFmtId="0" fontId="53" fillId="0" borderId="0" xfId="0" applyFont="1"/>
    <xf numFmtId="0" fontId="53" fillId="0" borderId="0" xfId="0" applyFont="1" applyAlignment="1">
      <alignment horizontal="center" wrapText="1"/>
    </xf>
    <xf numFmtId="0" fontId="41" fillId="0" borderId="13" xfId="0" applyFont="1" applyBorder="1"/>
    <xf numFmtId="0" fontId="41" fillId="0" borderId="9" xfId="0" applyFont="1" applyBorder="1"/>
    <xf numFmtId="0" fontId="51" fillId="0" borderId="0" xfId="0" applyFont="1" applyAlignment="1">
      <alignment horizontal="left"/>
    </xf>
    <xf numFmtId="0" fontId="51" fillId="0" borderId="0" xfId="0" applyFont="1" applyAlignment="1">
      <alignment horizontal="left" wrapText="1"/>
    </xf>
    <xf numFmtId="3" fontId="41" fillId="0" borderId="9" xfId="0" applyNumberFormat="1" applyFont="1" applyBorder="1"/>
    <xf numFmtId="3" fontId="51" fillId="0" borderId="26" xfId="0" applyNumberFormat="1" applyFont="1" applyBorder="1"/>
    <xf numFmtId="3" fontId="41" fillId="0" borderId="13" xfId="0" applyNumberFormat="1" applyFont="1" applyBorder="1"/>
    <xf numFmtId="0" fontId="51" fillId="0" borderId="9" xfId="0" applyFont="1" applyBorder="1" applyAlignment="1">
      <alignment horizontal="left" wrapText="1"/>
    </xf>
    <xf numFmtId="3" fontId="51" fillId="0" borderId="0" xfId="0" applyNumberFormat="1" applyFont="1"/>
    <xf numFmtId="0" fontId="53" fillId="0" borderId="26" xfId="0" applyFont="1" applyBorder="1" applyAlignment="1">
      <alignment horizontal="center"/>
    </xf>
    <xf numFmtId="3" fontId="53" fillId="0" borderId="26" xfId="0" applyNumberFormat="1" applyFont="1" applyBorder="1"/>
    <xf numFmtId="3" fontId="53" fillId="0" borderId="13" xfId="0" applyNumberFormat="1" applyFont="1" applyBorder="1"/>
    <xf numFmtId="3" fontId="42" fillId="0" borderId="9" xfId="0" applyNumberFormat="1" applyFont="1" applyBorder="1"/>
    <xf numFmtId="0" fontId="53" fillId="0" borderId="26" xfId="0" applyFont="1" applyBorder="1"/>
    <xf numFmtId="0" fontId="51" fillId="0" borderId="26" xfId="0" applyFont="1" applyBorder="1" applyAlignment="1">
      <alignment horizontal="center" vertical="center"/>
    </xf>
    <xf numFmtId="0" fontId="53" fillId="0" borderId="26" xfId="0" applyFont="1" applyBorder="1" applyAlignment="1">
      <alignment horizontal="center" vertical="center"/>
    </xf>
    <xf numFmtId="0" fontId="51" fillId="0" borderId="0" xfId="0" applyFont="1" applyBorder="1"/>
    <xf numFmtId="0" fontId="53" fillId="0" borderId="0" xfId="0" applyFont="1" applyAlignment="1">
      <alignment vertical="center" wrapText="1"/>
    </xf>
    <xf numFmtId="0" fontId="53" fillId="0" borderId="118" xfId="0" applyFont="1" applyBorder="1" applyAlignment="1">
      <alignment horizontal="center" vertical="center"/>
    </xf>
    <xf numFmtId="0" fontId="53" fillId="0" borderId="29" xfId="0" applyFont="1" applyBorder="1"/>
    <xf numFmtId="0" fontId="53" fillId="0" borderId="29" xfId="0" applyFont="1" applyBorder="1" applyAlignment="1">
      <alignment wrapText="1"/>
    </xf>
    <xf numFmtId="3" fontId="53" fillId="0" borderId="10" xfId="0" applyNumberFormat="1" applyFont="1" applyBorder="1"/>
    <xf numFmtId="3" fontId="42" fillId="0" borderId="32" xfId="0" applyNumberFormat="1" applyFont="1" applyBorder="1"/>
    <xf numFmtId="0" fontId="42" fillId="0" borderId="2" xfId="4" applyFont="1" applyBorder="1" applyAlignment="1">
      <alignment horizontal="center"/>
    </xf>
    <xf numFmtId="0" fontId="41" fillId="0" borderId="0" xfId="4" applyFont="1"/>
    <xf numFmtId="0" fontId="42" fillId="0" borderId="0" xfId="4" applyFont="1"/>
    <xf numFmtId="0" fontId="41" fillId="0" borderId="0" xfId="4" applyFont="1" applyAlignment="1">
      <alignment horizontal="center"/>
    </xf>
    <xf numFmtId="0" fontId="40" fillId="0" borderId="0" xfId="4" applyFont="1" applyAlignment="1">
      <alignment horizontal="right"/>
    </xf>
    <xf numFmtId="9" fontId="40" fillId="0" borderId="0" xfId="4" applyNumberFormat="1" applyFont="1" applyAlignment="1">
      <alignment horizontal="right"/>
    </xf>
    <xf numFmtId="3" fontId="42" fillId="0" borderId="0" xfId="4" applyNumberFormat="1" applyFont="1"/>
    <xf numFmtId="0" fontId="42" fillId="0" borderId="0" xfId="4" applyFont="1" applyAlignment="1">
      <alignment horizontal="right"/>
    </xf>
    <xf numFmtId="0" fontId="59" fillId="0" borderId="0" xfId="4" applyFont="1"/>
    <xf numFmtId="0" fontId="72" fillId="0" borderId="0" xfId="4" applyFont="1"/>
    <xf numFmtId="0" fontId="52" fillId="0" borderId="0" xfId="0" applyFont="1" applyAlignment="1">
      <alignment vertical="center"/>
    </xf>
    <xf numFmtId="0" fontId="41" fillId="0" borderId="0" xfId="9" applyFont="1"/>
    <xf numFmtId="0" fontId="40" fillId="0" borderId="0" xfId="9" applyFont="1" applyAlignment="1">
      <alignment horizontal="right"/>
    </xf>
    <xf numFmtId="0" fontId="51" fillId="0" borderId="0" xfId="9" applyFont="1"/>
    <xf numFmtId="0" fontId="42" fillId="0" borderId="0" xfId="9" applyFont="1"/>
    <xf numFmtId="0" fontId="53" fillId="0" borderId="0" xfId="9" applyFont="1"/>
    <xf numFmtId="0" fontId="42" fillId="0" borderId="0" xfId="9" applyFont="1" applyAlignment="1">
      <alignment horizontal="center"/>
    </xf>
    <xf numFmtId="0" fontId="73" fillId="0" borderId="0" xfId="9" applyFont="1"/>
    <xf numFmtId="0" fontId="42" fillId="0" borderId="2" xfId="9" applyFont="1" applyBorder="1" applyAlignment="1">
      <alignment horizontal="center"/>
    </xf>
    <xf numFmtId="0" fontId="53" fillId="0" borderId="2" xfId="9" applyFont="1" applyBorder="1" applyAlignment="1">
      <alignment horizontal="center"/>
    </xf>
    <xf numFmtId="0" fontId="42" fillId="0" borderId="2" xfId="9" applyFont="1" applyBorder="1" applyAlignment="1">
      <alignment horizontal="center" vertical="center" wrapText="1"/>
    </xf>
    <xf numFmtId="0" fontId="74" fillId="0" borderId="2" xfId="9" applyFont="1" applyBorder="1" applyAlignment="1">
      <alignment horizontal="center"/>
    </xf>
    <xf numFmtId="0" fontId="73" fillId="0" borderId="2" xfId="9" applyFont="1" applyBorder="1" applyAlignment="1">
      <alignment horizontal="center"/>
    </xf>
    <xf numFmtId="0" fontId="75" fillId="0" borderId="0" xfId="9" applyFont="1"/>
    <xf numFmtId="0" fontId="77" fillId="0" borderId="0" xfId="9" applyFont="1"/>
    <xf numFmtId="0" fontId="59" fillId="0" borderId="0" xfId="9" applyFont="1"/>
    <xf numFmtId="1" fontId="9" fillId="0" borderId="26" xfId="0" applyNumberFormat="1" applyFont="1" applyBorder="1"/>
    <xf numFmtId="3" fontId="20" fillId="0" borderId="3" xfId="0" applyNumberFormat="1" applyFont="1" applyBorder="1" applyAlignment="1">
      <alignment horizontal="center" vertical="center" wrapText="1"/>
    </xf>
    <xf numFmtId="0" fontId="14" fillId="0" borderId="26" xfId="0" applyFont="1" applyBorder="1"/>
    <xf numFmtId="3" fontId="20" fillId="0" borderId="2" xfId="0" applyNumberFormat="1" applyFont="1" applyBorder="1" applyAlignment="1">
      <alignment horizontal="center" vertical="center" wrapText="1"/>
    </xf>
    <xf numFmtId="3" fontId="80" fillId="0" borderId="0" xfId="0" applyNumberFormat="1" applyFont="1" applyBorder="1" applyAlignment="1">
      <alignment vertical="center"/>
    </xf>
    <xf numFmtId="0" fontId="45" fillId="0" borderId="0" xfId="0" applyFont="1" applyAlignment="1">
      <alignment vertical="center"/>
    </xf>
    <xf numFmtId="0" fontId="54" fillId="0" borderId="0" xfId="0" applyFont="1" applyAlignment="1">
      <alignment horizontal="left" vertical="center"/>
    </xf>
    <xf numFmtId="0" fontId="63" fillId="0" borderId="0" xfId="0" applyFont="1" applyFill="1" applyAlignment="1">
      <alignment vertical="center"/>
    </xf>
    <xf numFmtId="3" fontId="54" fillId="0" borderId="0" xfId="0" applyNumberFormat="1" applyFont="1" applyAlignment="1">
      <alignment vertical="center"/>
    </xf>
    <xf numFmtId="0" fontId="63" fillId="0" borderId="0" xfId="0" applyFont="1" applyBorder="1" applyAlignment="1">
      <alignment vertical="center"/>
    </xf>
    <xf numFmtId="0" fontId="54" fillId="0" borderId="0" xfId="0" applyFont="1" applyBorder="1" applyAlignment="1">
      <alignment vertical="center"/>
    </xf>
    <xf numFmtId="0" fontId="45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center" vertical="center"/>
    </xf>
    <xf numFmtId="0" fontId="44" fillId="0" borderId="30" xfId="0" applyFont="1" applyBorder="1" applyAlignment="1">
      <alignment horizontal="center" vertical="center"/>
    </xf>
    <xf numFmtId="0" fontId="44" fillId="0" borderId="28" xfId="0" applyFont="1" applyBorder="1" applyAlignment="1">
      <alignment horizontal="center" vertical="center"/>
    </xf>
    <xf numFmtId="0" fontId="45" fillId="0" borderId="0" xfId="0" applyFont="1" applyAlignment="1">
      <alignment horizontal="center" vertical="center"/>
    </xf>
    <xf numFmtId="0" fontId="44" fillId="0" borderId="0" xfId="0" applyFont="1" applyBorder="1" applyAlignment="1">
      <alignment horizontal="center" vertical="center"/>
    </xf>
    <xf numFmtId="0" fontId="45" fillId="0" borderId="92" xfId="0" applyFont="1" applyBorder="1" applyAlignment="1">
      <alignment vertical="center"/>
    </xf>
    <xf numFmtId="0" fontId="45" fillId="0" borderId="122" xfId="0" applyFont="1" applyBorder="1" applyAlignment="1">
      <alignment vertical="center"/>
    </xf>
    <xf numFmtId="0" fontId="45" fillId="0" borderId="122" xfId="0" applyFont="1" applyBorder="1" applyAlignment="1">
      <alignment horizontal="left" vertical="center"/>
    </xf>
    <xf numFmtId="3" fontId="45" fillId="0" borderId="122" xfId="0" applyNumberFormat="1" applyFont="1" applyBorder="1" applyAlignment="1">
      <alignment vertical="center"/>
    </xf>
    <xf numFmtId="3" fontId="45" fillId="0" borderId="93" xfId="0" applyNumberFormat="1" applyFont="1" applyBorder="1" applyAlignment="1">
      <alignment vertical="center"/>
    </xf>
    <xf numFmtId="0" fontId="45" fillId="0" borderId="65" xfId="0" applyFont="1" applyBorder="1" applyAlignment="1">
      <alignment vertical="center"/>
    </xf>
    <xf numFmtId="0" fontId="45" fillId="0" borderId="0" xfId="0" applyFont="1" applyBorder="1" applyAlignment="1">
      <alignment vertical="center"/>
    </xf>
    <xf numFmtId="0" fontId="45" fillId="0" borderId="0" xfId="0" applyFont="1" applyBorder="1" applyAlignment="1">
      <alignment horizontal="left" vertical="center"/>
    </xf>
    <xf numFmtId="3" fontId="45" fillId="0" borderId="0" xfId="0" applyNumberFormat="1" applyFont="1" applyBorder="1" applyAlignment="1">
      <alignment vertical="center"/>
    </xf>
    <xf numFmtId="3" fontId="45" fillId="0" borderId="66" xfId="0" applyNumberFormat="1" applyFont="1" applyBorder="1" applyAlignment="1">
      <alignment vertical="center"/>
    </xf>
    <xf numFmtId="0" fontId="44" fillId="0" borderId="94" xfId="0" applyFont="1" applyBorder="1" applyAlignment="1">
      <alignment vertical="center"/>
    </xf>
    <xf numFmtId="0" fontId="44" fillId="0" borderId="22" xfId="0" applyFont="1" applyBorder="1" applyAlignment="1">
      <alignment vertical="center"/>
    </xf>
    <xf numFmtId="0" fontId="44" fillId="0" borderId="22" xfId="0" applyFont="1" applyBorder="1" applyAlignment="1">
      <alignment horizontal="left" vertical="center"/>
    </xf>
    <xf numFmtId="3" fontId="44" fillId="0" borderId="22" xfId="0" applyNumberFormat="1" applyFont="1" applyBorder="1" applyAlignment="1">
      <alignment vertical="center"/>
    </xf>
    <xf numFmtId="3" fontId="44" fillId="0" borderId="76" xfId="0" applyNumberFormat="1" applyFont="1" applyBorder="1" applyAlignment="1">
      <alignment vertical="center"/>
    </xf>
    <xf numFmtId="0" fontId="45" fillId="0" borderId="65" xfId="0" applyFont="1" applyBorder="1" applyAlignment="1">
      <alignment vertical="center" wrapText="1"/>
    </xf>
    <xf numFmtId="0" fontId="45" fillId="0" borderId="0" xfId="0" applyFont="1" applyBorder="1" applyAlignment="1">
      <alignment vertical="center" wrapText="1"/>
    </xf>
    <xf numFmtId="0" fontId="44" fillId="0" borderId="94" xfId="0" applyFont="1" applyBorder="1" applyAlignment="1">
      <alignment vertical="center" wrapText="1"/>
    </xf>
    <xf numFmtId="0" fontId="45" fillId="0" borderId="123" xfId="0" applyFont="1" applyBorder="1" applyAlignment="1">
      <alignment vertical="center" wrapText="1"/>
    </xf>
    <xf numFmtId="0" fontId="45" fillId="0" borderId="6" xfId="0" applyFont="1" applyBorder="1" applyAlignment="1">
      <alignment vertical="center"/>
    </xf>
    <xf numFmtId="0" fontId="45" fillId="0" borderId="6" xfId="0" applyFont="1" applyBorder="1" applyAlignment="1">
      <alignment horizontal="left" vertical="center"/>
    </xf>
    <xf numFmtId="3" fontId="45" fillId="0" borderId="6" xfId="0" applyNumberFormat="1" applyFont="1" applyBorder="1" applyAlignment="1">
      <alignment vertical="center"/>
    </xf>
    <xf numFmtId="3" fontId="45" fillId="0" borderId="74" xfId="0" applyNumberFormat="1" applyFont="1" applyBorder="1" applyAlignment="1">
      <alignment vertical="center"/>
    </xf>
    <xf numFmtId="0" fontId="44" fillId="0" borderId="65" xfId="0" applyFont="1" applyBorder="1" applyAlignment="1">
      <alignment vertical="center" wrapText="1"/>
    </xf>
    <xf numFmtId="0" fontId="44" fillId="0" borderId="0" xfId="0" applyFont="1" applyBorder="1" applyAlignment="1">
      <alignment vertical="center"/>
    </xf>
    <xf numFmtId="0" fontId="44" fillId="0" borderId="124" xfId="0" applyFont="1" applyBorder="1" applyAlignment="1">
      <alignment vertical="center" wrapText="1"/>
    </xf>
    <xf numFmtId="0" fontId="44" fillId="0" borderId="15" xfId="0" applyFont="1" applyBorder="1" applyAlignment="1">
      <alignment vertical="center"/>
    </xf>
    <xf numFmtId="0" fontId="44" fillId="0" borderId="15" xfId="0" applyFont="1" applyBorder="1" applyAlignment="1">
      <alignment horizontal="left" vertical="center"/>
    </xf>
    <xf numFmtId="3" fontId="44" fillId="0" borderId="15" xfId="0" applyNumberFormat="1" applyFont="1" applyBorder="1" applyAlignment="1">
      <alignment vertical="center"/>
    </xf>
    <xf numFmtId="3" fontId="44" fillId="0" borderId="125" xfId="0" applyNumberFormat="1" applyFont="1" applyBorder="1" applyAlignment="1">
      <alignment vertical="center"/>
    </xf>
    <xf numFmtId="3" fontId="45" fillId="0" borderId="0" xfId="0" applyNumberFormat="1" applyFont="1" applyAlignment="1">
      <alignment vertical="center"/>
    </xf>
    <xf numFmtId="0" fontId="62" fillId="0" borderId="0" xfId="0" applyFont="1" applyAlignment="1">
      <alignment vertical="center"/>
    </xf>
    <xf numFmtId="0" fontId="45" fillId="0" borderId="92" xfId="0" applyFont="1" applyFill="1" applyBorder="1" applyAlignment="1">
      <alignment vertical="center"/>
    </xf>
    <xf numFmtId="0" fontId="45" fillId="0" borderId="122" xfId="0" applyFont="1" applyFill="1" applyBorder="1" applyAlignment="1">
      <alignment vertical="center" wrapText="1"/>
    </xf>
    <xf numFmtId="0" fontId="45" fillId="0" borderId="122" xfId="0" applyFont="1" applyFill="1" applyBorder="1" applyAlignment="1">
      <alignment horizontal="left" vertical="center"/>
    </xf>
    <xf numFmtId="3" fontId="45" fillId="0" borderId="122" xfId="0" applyNumberFormat="1" applyFont="1" applyFill="1" applyBorder="1" applyAlignment="1">
      <alignment vertical="center"/>
    </xf>
    <xf numFmtId="3" fontId="45" fillId="0" borderId="93" xfId="0" applyNumberFormat="1" applyFont="1" applyFill="1" applyBorder="1" applyAlignment="1">
      <alignment vertical="center"/>
    </xf>
    <xf numFmtId="0" fontId="45" fillId="0" borderId="65" xfId="0" applyFont="1" applyFill="1" applyBorder="1" applyAlignment="1">
      <alignment vertical="center"/>
    </xf>
    <xf numFmtId="0" fontId="45" fillId="0" borderId="0" xfId="0" applyFont="1" applyFill="1" applyBorder="1" applyAlignment="1">
      <alignment vertical="center"/>
    </xf>
    <xf numFmtId="0" fontId="45" fillId="0" borderId="0" xfId="0" applyFont="1" applyFill="1" applyBorder="1" applyAlignment="1">
      <alignment horizontal="left" vertical="center"/>
    </xf>
    <xf numFmtId="3" fontId="45" fillId="0" borderId="0" xfId="0" applyNumberFormat="1" applyFont="1" applyFill="1" applyBorder="1" applyAlignment="1">
      <alignment vertical="center"/>
    </xf>
    <xf numFmtId="3" fontId="45" fillId="0" borderId="66" xfId="0" applyNumberFormat="1" applyFont="1" applyFill="1" applyBorder="1" applyAlignment="1">
      <alignment vertical="center"/>
    </xf>
    <xf numFmtId="0" fontId="44" fillId="0" borderId="94" xfId="0" applyFont="1" applyFill="1" applyBorder="1" applyAlignment="1">
      <alignment vertical="center"/>
    </xf>
    <xf numFmtId="0" fontId="44" fillId="0" borderId="22" xfId="0" applyFont="1" applyFill="1" applyBorder="1" applyAlignment="1">
      <alignment vertical="center"/>
    </xf>
    <xf numFmtId="0" fontId="44" fillId="0" borderId="22" xfId="0" applyFont="1" applyFill="1" applyBorder="1" applyAlignment="1">
      <alignment horizontal="left" vertical="center"/>
    </xf>
    <xf numFmtId="3" fontId="44" fillId="0" borderId="22" xfId="0" applyNumberFormat="1" applyFont="1" applyFill="1" applyBorder="1" applyAlignment="1">
      <alignment vertical="center"/>
    </xf>
    <xf numFmtId="3" fontId="44" fillId="0" borderId="76" xfId="0" applyNumberFormat="1" applyFont="1" applyFill="1" applyBorder="1" applyAlignment="1">
      <alignment vertical="center"/>
    </xf>
    <xf numFmtId="0" fontId="45" fillId="0" borderId="65" xfId="0" applyFont="1" applyFill="1" applyBorder="1" applyAlignment="1">
      <alignment vertical="center" wrapText="1"/>
    </xf>
    <xf numFmtId="0" fontId="45" fillId="0" borderId="0" xfId="0" applyFont="1" applyFill="1" applyBorder="1" applyAlignment="1">
      <alignment vertical="center" wrapText="1"/>
    </xf>
    <xf numFmtId="0" fontId="44" fillId="0" borderId="94" xfId="0" applyFont="1" applyFill="1" applyBorder="1" applyAlignment="1">
      <alignment vertical="center" wrapText="1"/>
    </xf>
    <xf numFmtId="0" fontId="62" fillId="0" borderId="65" xfId="0" applyFont="1" applyFill="1" applyBorder="1" applyAlignment="1">
      <alignment vertical="center"/>
    </xf>
    <xf numFmtId="0" fontId="62" fillId="0" borderId="0" xfId="0" applyFont="1" applyFill="1" applyBorder="1" applyAlignment="1">
      <alignment vertical="center"/>
    </xf>
    <xf numFmtId="3" fontId="62" fillId="0" borderId="66" xfId="0" applyNumberFormat="1" applyFont="1" applyFill="1" applyBorder="1" applyAlignment="1">
      <alignment vertical="center"/>
    </xf>
    <xf numFmtId="0" fontId="44" fillId="0" borderId="124" xfId="0" applyFont="1" applyFill="1" applyBorder="1" applyAlignment="1">
      <alignment vertical="center" wrapText="1"/>
    </xf>
    <xf numFmtId="0" fontId="44" fillId="0" borderId="15" xfId="0" applyFont="1" applyFill="1" applyBorder="1" applyAlignment="1">
      <alignment vertical="center"/>
    </xf>
    <xf numFmtId="0" fontId="44" fillId="0" borderId="15" xfId="0" applyFont="1" applyFill="1" applyBorder="1" applyAlignment="1">
      <alignment horizontal="left" vertical="center"/>
    </xf>
    <xf numFmtId="3" fontId="44" fillId="0" borderId="15" xfId="0" applyNumberFormat="1" applyFont="1" applyFill="1" applyBorder="1" applyAlignment="1">
      <alignment vertical="center"/>
    </xf>
    <xf numFmtId="3" fontId="44" fillId="0" borderId="125" xfId="0" applyNumberFormat="1" applyFont="1" applyFill="1" applyBorder="1" applyAlignment="1">
      <alignment vertical="center"/>
    </xf>
    <xf numFmtId="0" fontId="62" fillId="0" borderId="0" xfId="0" applyFont="1" applyFill="1" applyAlignment="1">
      <alignment vertical="center"/>
    </xf>
    <xf numFmtId="0" fontId="62" fillId="0" borderId="0" xfId="0" applyFont="1" applyFill="1" applyAlignment="1">
      <alignment horizontal="left" vertical="center"/>
    </xf>
    <xf numFmtId="3" fontId="62" fillId="0" borderId="0" xfId="0" applyNumberFormat="1" applyFont="1" applyFill="1" applyAlignment="1">
      <alignment vertical="center"/>
    </xf>
    <xf numFmtId="0" fontId="45" fillId="0" borderId="0" xfId="0" applyFont="1" applyFill="1" applyAlignment="1">
      <alignment vertical="center"/>
    </xf>
    <xf numFmtId="0" fontId="45" fillId="0" borderId="0" xfId="0" applyFont="1" applyFill="1" applyAlignment="1">
      <alignment horizontal="left" vertical="center"/>
    </xf>
    <xf numFmtId="3" fontId="16" fillId="0" borderId="0" xfId="6" applyNumberFormat="1" applyFont="1" applyAlignment="1">
      <alignment horizontal="right"/>
    </xf>
    <xf numFmtId="0" fontId="65" fillId="0" borderId="0" xfId="8" applyFill="1"/>
    <xf numFmtId="0" fontId="63" fillId="0" borderId="0" xfId="0" applyFont="1" applyBorder="1" applyAlignment="1">
      <alignment horizontal="center" vertical="center"/>
    </xf>
    <xf numFmtId="3" fontId="36" fillId="0" borderId="0" xfId="0" applyNumberFormat="1" applyFont="1" applyAlignment="1">
      <alignment horizontal="right"/>
    </xf>
    <xf numFmtId="3" fontId="16" fillId="0" borderId="0" xfId="0" applyNumberFormat="1" applyFont="1" applyAlignment="1">
      <alignment horizontal="right"/>
    </xf>
    <xf numFmtId="0" fontId="42" fillId="0" borderId="22" xfId="4" applyFont="1" applyBorder="1" applyAlignment="1">
      <alignment horizontal="right"/>
    </xf>
    <xf numFmtId="0" fontId="79" fillId="0" borderId="2" xfId="8" applyFont="1" applyFill="1" applyBorder="1" applyAlignment="1">
      <alignment horizontal="center" vertical="top" wrapText="1"/>
    </xf>
    <xf numFmtId="0" fontId="79" fillId="0" borderId="2" xfId="8" applyFont="1" applyFill="1" applyBorder="1" applyAlignment="1">
      <alignment horizontal="left" vertical="top" wrapText="1"/>
    </xf>
    <xf numFmtId="3" fontId="79" fillId="0" borderId="2" xfId="8" applyNumberFormat="1" applyFont="1" applyFill="1" applyBorder="1" applyAlignment="1">
      <alignment horizontal="right" vertical="top" wrapText="1"/>
    </xf>
    <xf numFmtId="0" fontId="78" fillId="0" borderId="2" xfId="8" applyFont="1" applyFill="1" applyBorder="1" applyAlignment="1">
      <alignment horizontal="center" vertical="top" wrapText="1"/>
    </xf>
    <xf numFmtId="0" fontId="78" fillId="0" borderId="2" xfId="8" applyFont="1" applyFill="1" applyBorder="1" applyAlignment="1">
      <alignment horizontal="left" vertical="top" wrapText="1"/>
    </xf>
    <xf numFmtId="3" fontId="78" fillId="0" borderId="2" xfId="8" applyNumberFormat="1" applyFont="1" applyFill="1" applyBorder="1" applyAlignment="1">
      <alignment horizontal="right" vertical="top" wrapText="1"/>
    </xf>
    <xf numFmtId="0" fontId="22" fillId="0" borderId="0" xfId="0" applyFont="1"/>
    <xf numFmtId="3" fontId="22" fillId="0" borderId="26" xfId="0" applyNumberFormat="1" applyFont="1" applyBorder="1"/>
    <xf numFmtId="0" fontId="37" fillId="0" borderId="0" xfId="0" applyFont="1"/>
    <xf numFmtId="3" fontId="37" fillId="0" borderId="9" xfId="0" applyNumberFormat="1" applyFont="1" applyBorder="1"/>
    <xf numFmtId="3" fontId="26" fillId="0" borderId="0" xfId="0" applyNumberFormat="1" applyFont="1"/>
    <xf numFmtId="3" fontId="26" fillId="0" borderId="9" xfId="0" applyNumberFormat="1" applyFont="1" applyBorder="1"/>
    <xf numFmtId="0" fontId="30" fillId="0" borderId="0" xfId="0" applyFont="1"/>
    <xf numFmtId="3" fontId="17" fillId="0" borderId="9" xfId="0" applyNumberFormat="1" applyFont="1" applyBorder="1"/>
    <xf numFmtId="3" fontId="81" fillId="0" borderId="9" xfId="0" applyNumberFormat="1" applyFont="1" applyBorder="1"/>
    <xf numFmtId="3" fontId="34" fillId="0" borderId="9" xfId="0" applyNumberFormat="1" applyFont="1" applyBorder="1"/>
    <xf numFmtId="0" fontId="34" fillId="0" borderId="9" xfId="0" applyFont="1" applyBorder="1"/>
    <xf numFmtId="3" fontId="30" fillId="0" borderId="32" xfId="0" applyNumberFormat="1" applyFont="1" applyBorder="1"/>
    <xf numFmtId="3" fontId="17" fillId="0" borderId="45" xfId="0" applyNumberFormat="1" applyFont="1" applyBorder="1"/>
    <xf numFmtId="3" fontId="17" fillId="0" borderId="46" xfId="0" applyNumberFormat="1" applyFont="1" applyBorder="1"/>
    <xf numFmtId="3" fontId="17" fillId="0" borderId="32" xfId="0" applyNumberFormat="1" applyFont="1" applyBorder="1"/>
    <xf numFmtId="3" fontId="22" fillId="0" borderId="118" xfId="0" applyNumberFormat="1" applyFont="1" applyBorder="1"/>
    <xf numFmtId="3" fontId="17" fillId="0" borderId="41" xfId="0" applyNumberFormat="1" applyFont="1" applyBorder="1"/>
    <xf numFmtId="3" fontId="17" fillId="0" borderId="0" xfId="0" applyNumberFormat="1" applyFont="1" applyBorder="1"/>
    <xf numFmtId="3" fontId="32" fillId="0" borderId="0" xfId="0" applyNumberFormat="1" applyFont="1"/>
    <xf numFmtId="3" fontId="22" fillId="0" borderId="0" xfId="0" applyNumberFormat="1" applyFont="1" applyBorder="1"/>
    <xf numFmtId="3" fontId="30" fillId="0" borderId="44" xfId="0" applyNumberFormat="1" applyFont="1" applyBorder="1"/>
    <xf numFmtId="3" fontId="30" fillId="0" borderId="17" xfId="0" applyNumberFormat="1" applyFont="1" applyBorder="1"/>
    <xf numFmtId="3" fontId="30" fillId="0" borderId="29" xfId="0" applyNumberFormat="1" applyFont="1" applyBorder="1"/>
    <xf numFmtId="3" fontId="30" fillId="0" borderId="118" xfId="0" applyNumberFormat="1" applyFont="1" applyBorder="1"/>
    <xf numFmtId="3" fontId="20" fillId="0" borderId="120" xfId="0" applyNumberFormat="1" applyFont="1" applyBorder="1" applyAlignment="1">
      <alignment horizontal="center" vertical="center" wrapText="1"/>
    </xf>
    <xf numFmtId="3" fontId="22" fillId="0" borderId="26" xfId="1" applyNumberFormat="1" applyFont="1" applyBorder="1"/>
    <xf numFmtId="3" fontId="37" fillId="0" borderId="26" xfId="0" applyNumberFormat="1" applyFont="1" applyBorder="1"/>
    <xf numFmtId="3" fontId="30" fillId="0" borderId="26" xfId="0" applyNumberFormat="1" applyFont="1" applyBorder="1"/>
    <xf numFmtId="3" fontId="30" fillId="0" borderId="26" xfId="0" applyNumberFormat="1" applyFont="1" applyBorder="1" applyAlignment="1">
      <alignment wrapText="1"/>
    </xf>
    <xf numFmtId="3" fontId="30" fillId="0" borderId="24" xfId="0" applyNumberFormat="1" applyFont="1" applyBorder="1"/>
    <xf numFmtId="3" fontId="30" fillId="0" borderId="41" xfId="0" applyNumberFormat="1" applyFont="1" applyBorder="1"/>
    <xf numFmtId="0" fontId="22" fillId="0" borderId="24" xfId="0" applyFont="1" applyBorder="1"/>
    <xf numFmtId="0" fontId="22" fillId="0" borderId="7" xfId="0" applyFont="1" applyBorder="1"/>
    <xf numFmtId="0" fontId="22" fillId="0" borderId="26" xfId="0" applyFont="1" applyBorder="1"/>
    <xf numFmtId="0" fontId="22" fillId="0" borderId="9" xfId="0" applyFont="1" applyBorder="1"/>
    <xf numFmtId="0" fontId="37" fillId="0" borderId="26" xfId="0" applyFont="1" applyBorder="1"/>
    <xf numFmtId="0" fontId="30" fillId="0" borderId="26" xfId="0" applyFont="1" applyBorder="1"/>
    <xf numFmtId="0" fontId="30" fillId="0" borderId="9" xfId="0" applyFont="1" applyBorder="1"/>
    <xf numFmtId="3" fontId="30" fillId="0" borderId="0" xfId="1" applyNumberFormat="1" applyFont="1"/>
    <xf numFmtId="3" fontId="30" fillId="0" borderId="10" xfId="0" applyNumberFormat="1" applyFont="1" applyBorder="1"/>
    <xf numFmtId="3" fontId="22" fillId="0" borderId="24" xfId="0" applyNumberFormat="1" applyFont="1" applyBorder="1"/>
    <xf numFmtId="2" fontId="22" fillId="0" borderId="9" xfId="0" applyNumberFormat="1" applyFont="1" applyBorder="1"/>
    <xf numFmtId="1" fontId="22" fillId="0" borderId="9" xfId="0" applyNumberFormat="1" applyFont="1" applyBorder="1"/>
    <xf numFmtId="3" fontId="30" fillId="0" borderId="27" xfId="0" applyNumberFormat="1" applyFont="1" applyBorder="1"/>
    <xf numFmtId="1" fontId="30" fillId="0" borderId="32" xfId="0" applyNumberFormat="1" applyFont="1" applyBorder="1"/>
    <xf numFmtId="3" fontId="5" fillId="0" borderId="47" xfId="0" applyNumberFormat="1" applyFont="1" applyBorder="1" applyAlignment="1">
      <alignment horizontal="center" vertical="center" wrapText="1"/>
    </xf>
    <xf numFmtId="3" fontId="30" fillId="0" borderId="126" xfId="0" applyNumberFormat="1" applyFont="1" applyBorder="1"/>
    <xf numFmtId="3" fontId="38" fillId="0" borderId="26" xfId="1" applyNumberFormat="1" applyFont="1" applyBorder="1"/>
    <xf numFmtId="3" fontId="25" fillId="0" borderId="26" xfId="0" applyNumberFormat="1" applyFont="1" applyBorder="1"/>
    <xf numFmtId="3" fontId="22" fillId="0" borderId="49" xfId="0" applyNumberFormat="1" applyFont="1" applyBorder="1"/>
    <xf numFmtId="3" fontId="32" fillId="0" borderId="26" xfId="0" applyNumberFormat="1" applyFont="1" applyBorder="1"/>
    <xf numFmtId="3" fontId="34" fillId="0" borderId="49" xfId="0" applyNumberFormat="1" applyFont="1" applyBorder="1"/>
    <xf numFmtId="3" fontId="34" fillId="0" borderId="24" xfId="0" applyNumberFormat="1" applyFont="1" applyBorder="1"/>
    <xf numFmtId="3" fontId="34" fillId="0" borderId="0" xfId="0" applyNumberFormat="1" applyFont="1" applyBorder="1"/>
    <xf numFmtId="3" fontId="82" fillId="0" borderId="26" xfId="0" applyNumberFormat="1" applyFont="1" applyBorder="1"/>
    <xf numFmtId="3" fontId="38" fillId="0" borderId="26" xfId="0" applyNumberFormat="1" applyFont="1" applyBorder="1"/>
    <xf numFmtId="3" fontId="83" fillId="0" borderId="26" xfId="0" applyNumberFormat="1" applyFont="1" applyBorder="1"/>
    <xf numFmtId="3" fontId="84" fillId="0" borderId="26" xfId="0" applyNumberFormat="1" applyFont="1" applyBorder="1"/>
    <xf numFmtId="3" fontId="34" fillId="0" borderId="26" xfId="0" applyNumberFormat="1" applyFont="1" applyBorder="1"/>
    <xf numFmtId="0" fontId="34" fillId="0" borderId="26" xfId="0" applyFont="1" applyBorder="1"/>
    <xf numFmtId="3" fontId="84" fillId="0" borderId="126" xfId="0" applyNumberFormat="1" applyFont="1" applyBorder="1"/>
    <xf numFmtId="0" fontId="17" fillId="0" borderId="16" xfId="0" applyFont="1" applyBorder="1"/>
    <xf numFmtId="3" fontId="30" fillId="0" borderId="28" xfId="0" applyNumberFormat="1" applyFont="1" applyBorder="1"/>
    <xf numFmtId="2" fontId="30" fillId="0" borderId="28" xfId="0" applyNumberFormat="1" applyFont="1" applyBorder="1"/>
    <xf numFmtId="3" fontId="25" fillId="0" borderId="26" xfId="1" applyNumberFormat="1" applyFont="1" applyBorder="1"/>
    <xf numFmtId="3" fontId="39" fillId="0" borderId="26" xfId="0" applyNumberFormat="1" applyFont="1" applyBorder="1"/>
    <xf numFmtId="3" fontId="32" fillId="0" borderId="26" xfId="1" applyNumberFormat="1" applyFont="1" applyBorder="1"/>
    <xf numFmtId="3" fontId="34" fillId="0" borderId="26" xfId="0" applyNumberFormat="1" applyFont="1" applyBorder="1" applyAlignment="1">
      <alignment wrapText="1"/>
    </xf>
    <xf numFmtId="0" fontId="20" fillId="0" borderId="0" xfId="0" applyFont="1"/>
    <xf numFmtId="0" fontId="17" fillId="0" borderId="37" xfId="0" applyFont="1" applyBorder="1" applyAlignment="1">
      <alignment horizontal="center" vertical="center"/>
    </xf>
    <xf numFmtId="3" fontId="17" fillId="0" borderId="127" xfId="0" applyNumberFormat="1" applyFont="1" applyBorder="1" applyAlignment="1">
      <alignment horizontal="center" vertical="center" wrapText="1"/>
    </xf>
    <xf numFmtId="3" fontId="17" fillId="0" borderId="2" xfId="0" applyNumberFormat="1" applyFont="1" applyBorder="1" applyAlignment="1">
      <alignment horizontal="center" vertical="center" wrapText="1"/>
    </xf>
    <xf numFmtId="3" fontId="17" fillId="0" borderId="37" xfId="0" applyNumberFormat="1" applyFont="1" applyBorder="1" applyAlignment="1">
      <alignment horizontal="center" vertical="center"/>
    </xf>
    <xf numFmtId="3" fontId="30" fillId="0" borderId="127" xfId="0" applyNumberFormat="1" applyFont="1" applyBorder="1" applyAlignment="1">
      <alignment horizontal="center" vertical="center" wrapText="1"/>
    </xf>
    <xf numFmtId="0" fontId="21" fillId="0" borderId="42" xfId="0" applyFont="1" applyBorder="1" applyAlignment="1">
      <alignment horizontal="center"/>
    </xf>
    <xf numFmtId="3" fontId="17" fillId="0" borderId="24" xfId="0" applyNumberFormat="1" applyFont="1" applyBorder="1"/>
    <xf numFmtId="0" fontId="21" fillId="0" borderId="13" xfId="0" applyFont="1" applyBorder="1" applyAlignment="1">
      <alignment horizontal="center"/>
    </xf>
    <xf numFmtId="0" fontId="17" fillId="0" borderId="0" xfId="0" applyFont="1"/>
    <xf numFmtId="3" fontId="81" fillId="0" borderId="26" xfId="0" applyNumberFormat="1" applyFont="1" applyBorder="1"/>
    <xf numFmtId="0" fontId="21" fillId="0" borderId="29" xfId="0" applyFont="1" applyBorder="1" applyAlignment="1">
      <alignment horizontal="center"/>
    </xf>
    <xf numFmtId="0" fontId="17" fillId="0" borderId="30" xfId="0" applyFont="1" applyBorder="1"/>
    <xf numFmtId="3" fontId="17" fillId="0" borderId="16" xfId="0" applyNumberFormat="1" applyFont="1" applyBorder="1"/>
    <xf numFmtId="3" fontId="17" fillId="0" borderId="17" xfId="0" applyNumberFormat="1" applyFont="1" applyBorder="1"/>
    <xf numFmtId="3" fontId="22" fillId="0" borderId="126" xfId="0" applyNumberFormat="1" applyFont="1" applyBorder="1"/>
    <xf numFmtId="165" fontId="22" fillId="0" borderId="26" xfId="0" applyNumberFormat="1" applyFont="1" applyBorder="1"/>
    <xf numFmtId="165" fontId="30" fillId="0" borderId="32" xfId="0" applyNumberFormat="1" applyFont="1" applyBorder="1"/>
    <xf numFmtId="3" fontId="21" fillId="0" borderId="26" xfId="0" applyNumberFormat="1" applyFont="1" applyBorder="1"/>
    <xf numFmtId="0" fontId="17" fillId="0" borderId="52" xfId="0" applyFont="1" applyBorder="1" applyAlignment="1">
      <alignment horizontal="center" vertical="center"/>
    </xf>
    <xf numFmtId="3" fontId="30" fillId="0" borderId="47" xfId="0" applyNumberFormat="1" applyFont="1" applyBorder="1" applyAlignment="1">
      <alignment horizontal="center" vertical="center" wrapText="1"/>
    </xf>
    <xf numFmtId="0" fontId="17" fillId="0" borderId="29" xfId="0" applyFont="1" applyBorder="1"/>
    <xf numFmtId="0" fontId="17" fillId="0" borderId="17" xfId="0" applyFont="1" applyBorder="1"/>
    <xf numFmtId="166" fontId="22" fillId="0" borderId="24" xfId="0" applyNumberFormat="1" applyFont="1" applyBorder="1"/>
    <xf numFmtId="166" fontId="22" fillId="0" borderId="26" xfId="0" applyNumberFormat="1" applyFont="1" applyBorder="1"/>
    <xf numFmtId="166" fontId="30" fillId="0" borderId="26" xfId="0" applyNumberFormat="1" applyFont="1" applyBorder="1"/>
    <xf numFmtId="166" fontId="17" fillId="0" borderId="0" xfId="0" applyNumberFormat="1" applyFont="1" applyBorder="1"/>
    <xf numFmtId="166" fontId="21" fillId="0" borderId="0" xfId="0" applyNumberFormat="1" applyFont="1"/>
    <xf numFmtId="166" fontId="22" fillId="0" borderId="0" xfId="0" applyNumberFormat="1" applyFont="1"/>
    <xf numFmtId="166" fontId="22" fillId="0" borderId="0" xfId="1" applyNumberFormat="1" applyFont="1"/>
    <xf numFmtId="166" fontId="37" fillId="0" borderId="0" xfId="0" applyNumberFormat="1" applyFont="1"/>
    <xf numFmtId="166" fontId="30" fillId="0" borderId="0" xfId="0" applyNumberFormat="1" applyFont="1"/>
    <xf numFmtId="166" fontId="32" fillId="0" borderId="0" xfId="1" applyNumberFormat="1" applyFont="1"/>
    <xf numFmtId="166" fontId="32" fillId="0" borderId="0" xfId="0" applyNumberFormat="1" applyFont="1"/>
    <xf numFmtId="166" fontId="30" fillId="0" borderId="0" xfId="0" applyNumberFormat="1" applyFont="1" applyAlignment="1">
      <alignment wrapText="1"/>
    </xf>
    <xf numFmtId="3" fontId="17" fillId="0" borderId="10" xfId="0" applyNumberFormat="1" applyFont="1" applyBorder="1"/>
    <xf numFmtId="166" fontId="30" fillId="0" borderId="118" xfId="0" applyNumberFormat="1" applyFont="1" applyBorder="1"/>
    <xf numFmtId="166" fontId="30" fillId="0" borderId="32" xfId="0" applyNumberFormat="1" applyFont="1" applyBorder="1"/>
    <xf numFmtId="3" fontId="16" fillId="0" borderId="0" xfId="6" applyNumberFormat="1" applyFont="1" applyAlignment="1"/>
    <xf numFmtId="0" fontId="41" fillId="0" borderId="5" xfId="4" applyFont="1" applyBorder="1" applyAlignment="1">
      <alignment horizontal="center"/>
    </xf>
    <xf numFmtId="0" fontId="61" fillId="0" borderId="6" xfId="4" applyFont="1" applyBorder="1"/>
    <xf numFmtId="0" fontId="41" fillId="0" borderId="6" xfId="4" applyFont="1" applyBorder="1"/>
    <xf numFmtId="0" fontId="41" fillId="0" borderId="7" xfId="4" applyFont="1" applyBorder="1"/>
    <xf numFmtId="0" fontId="41" fillId="0" borderId="13" xfId="4" applyFont="1" applyBorder="1" applyAlignment="1">
      <alignment horizontal="center"/>
    </xf>
    <xf numFmtId="0" fontId="40" fillId="0" borderId="0" xfId="4" applyFont="1" applyBorder="1"/>
    <xf numFmtId="3" fontId="40" fillId="0" borderId="0" xfId="4" applyNumberFormat="1" applyFont="1" applyBorder="1"/>
    <xf numFmtId="0" fontId="40" fillId="0" borderId="0" xfId="4" applyFont="1" applyBorder="1" applyAlignment="1">
      <alignment horizontal="right"/>
    </xf>
    <xf numFmtId="14" fontId="40" fillId="0" borderId="0" xfId="4" applyNumberFormat="1" applyFont="1" applyBorder="1" applyAlignment="1">
      <alignment horizontal="right"/>
    </xf>
    <xf numFmtId="9" fontId="40" fillId="0" borderId="0" xfId="4" applyNumberFormat="1" applyFont="1" applyBorder="1" applyAlignment="1">
      <alignment horizontal="right"/>
    </xf>
    <xf numFmtId="3" fontId="40" fillId="0" borderId="9" xfId="4" applyNumberFormat="1" applyFont="1" applyBorder="1"/>
    <xf numFmtId="0" fontId="41" fillId="0" borderId="19" xfId="4" applyFont="1" applyBorder="1" applyAlignment="1">
      <alignment horizontal="center"/>
    </xf>
    <xf numFmtId="0" fontId="42" fillId="0" borderId="22" xfId="4" applyFont="1" applyBorder="1"/>
    <xf numFmtId="3" fontId="42" fillId="0" borderId="22" xfId="4" applyNumberFormat="1" applyFont="1" applyBorder="1"/>
    <xf numFmtId="9" fontId="40" fillId="0" borderId="22" xfId="4" applyNumberFormat="1" applyFont="1" applyBorder="1" applyAlignment="1">
      <alignment horizontal="right"/>
    </xf>
    <xf numFmtId="3" fontId="42" fillId="0" borderId="79" xfId="4" applyNumberFormat="1" applyFont="1" applyBorder="1"/>
    <xf numFmtId="0" fontId="40" fillId="0" borderId="9" xfId="4" applyFont="1" applyBorder="1" applyAlignment="1">
      <alignment horizontal="right"/>
    </xf>
    <xf numFmtId="0" fontId="40" fillId="0" borderId="79" xfId="4" applyFont="1" applyBorder="1" applyAlignment="1">
      <alignment horizontal="right"/>
    </xf>
    <xf numFmtId="0" fontId="41" fillId="0" borderId="5" xfId="9" applyFont="1" applyBorder="1" applyAlignment="1">
      <alignment horizontal="center"/>
    </xf>
    <xf numFmtId="0" fontId="42" fillId="0" borderId="6" xfId="9" applyFont="1" applyBorder="1"/>
    <xf numFmtId="0" fontId="41" fillId="0" borderId="6" xfId="9" applyFont="1" applyBorder="1" applyAlignment="1">
      <alignment horizontal="center"/>
    </xf>
    <xf numFmtId="0" fontId="75" fillId="0" borderId="7" xfId="9" applyFont="1" applyBorder="1"/>
    <xf numFmtId="0" fontId="41" fillId="0" borderId="13" xfId="9" applyFont="1" applyBorder="1" applyAlignment="1">
      <alignment horizontal="center" vertical="center"/>
    </xf>
    <xf numFmtId="0" fontId="46" fillId="0" borderId="0" xfId="9" applyFont="1" applyBorder="1" applyAlignment="1">
      <alignment wrapText="1"/>
    </xf>
    <xf numFmtId="3" fontId="41" fillId="0" borderId="0" xfId="9" applyNumberFormat="1" applyFont="1" applyBorder="1" applyAlignment="1">
      <alignment horizontal="right" vertical="center"/>
    </xf>
    <xf numFmtId="1" fontId="41" fillId="0" borderId="9" xfId="9" applyNumberFormat="1" applyFont="1" applyBorder="1" applyAlignment="1">
      <alignment horizontal="center" vertical="center"/>
    </xf>
    <xf numFmtId="0" fontId="41" fillId="0" borderId="13" xfId="9" applyFont="1" applyBorder="1" applyAlignment="1">
      <alignment horizontal="center"/>
    </xf>
    <xf numFmtId="0" fontId="41" fillId="0" borderId="0" xfId="9" applyFont="1" applyBorder="1"/>
    <xf numFmtId="3" fontId="41" fillId="0" borderId="0" xfId="9" applyNumberFormat="1" applyFont="1" applyBorder="1"/>
    <xf numFmtId="0" fontId="41" fillId="0" borderId="0" xfId="9" applyFont="1" applyBorder="1" applyAlignment="1">
      <alignment wrapText="1"/>
    </xf>
    <xf numFmtId="3" fontId="41" fillId="0" borderId="0" xfId="9" applyNumberFormat="1" applyFont="1" applyBorder="1" applyAlignment="1">
      <alignment vertical="center"/>
    </xf>
    <xf numFmtId="0" fontId="46" fillId="0" borderId="0" xfId="9" applyFont="1" applyBorder="1"/>
    <xf numFmtId="0" fontId="75" fillId="0" borderId="0" xfId="9" applyFont="1" applyBorder="1"/>
    <xf numFmtId="0" fontId="42" fillId="0" borderId="0" xfId="9" applyFont="1" applyBorder="1"/>
    <xf numFmtId="3" fontId="42" fillId="0" borderId="0" xfId="9" applyNumberFormat="1" applyFont="1" applyBorder="1"/>
    <xf numFmtId="0" fontId="75" fillId="0" borderId="13" xfId="9" applyFont="1" applyBorder="1"/>
    <xf numFmtId="3" fontId="75" fillId="0" borderId="0" xfId="9" applyNumberFormat="1" applyFont="1" applyBorder="1"/>
    <xf numFmtId="0" fontId="75" fillId="0" borderId="9" xfId="9" applyFont="1" applyBorder="1"/>
    <xf numFmtId="0" fontId="41" fillId="0" borderId="13" xfId="9" applyFont="1" applyBorder="1"/>
    <xf numFmtId="0" fontId="41" fillId="0" borderId="9" xfId="9" applyFont="1" applyBorder="1"/>
    <xf numFmtId="169" fontId="42" fillId="0" borderId="0" xfId="9" applyNumberFormat="1" applyFont="1" applyBorder="1"/>
    <xf numFmtId="0" fontId="59" fillId="0" borderId="13" xfId="9" applyFont="1" applyBorder="1"/>
    <xf numFmtId="0" fontId="51" fillId="0" borderId="0" xfId="9" applyFont="1" applyBorder="1"/>
    <xf numFmtId="0" fontId="59" fillId="0" borderId="19" xfId="9" applyFont="1" applyBorder="1"/>
    <xf numFmtId="0" fontId="42" fillId="0" borderId="22" xfId="9" applyFont="1" applyBorder="1"/>
    <xf numFmtId="3" fontId="42" fillId="0" borderId="22" xfId="9" applyNumberFormat="1" applyFont="1" applyBorder="1"/>
    <xf numFmtId="0" fontId="51" fillId="0" borderId="22" xfId="9" applyFont="1" applyBorder="1"/>
    <xf numFmtId="0" fontId="41" fillId="0" borderId="79" xfId="9" applyFont="1" applyBorder="1"/>
    <xf numFmtId="1" fontId="42" fillId="0" borderId="9" xfId="9" applyNumberFormat="1" applyFont="1" applyBorder="1" applyAlignment="1">
      <alignment horizontal="center" vertical="center"/>
    </xf>
    <xf numFmtId="0" fontId="45" fillId="0" borderId="2" xfId="8" applyFont="1" applyFill="1" applyBorder="1" applyAlignment="1">
      <alignment horizontal="center" vertical="top" wrapText="1"/>
    </xf>
    <xf numFmtId="0" fontId="45" fillId="0" borderId="2" xfId="8" applyFont="1" applyFill="1" applyBorder="1" applyAlignment="1">
      <alignment horizontal="left" vertical="top" wrapText="1"/>
    </xf>
    <xf numFmtId="3" fontId="45" fillId="0" borderId="2" xfId="8" applyNumberFormat="1" applyFont="1" applyFill="1" applyBorder="1" applyAlignment="1">
      <alignment horizontal="right" vertical="top" wrapText="1"/>
    </xf>
    <xf numFmtId="0" fontId="63" fillId="0" borderId="2" xfId="8" applyFont="1" applyFill="1" applyBorder="1" applyAlignment="1">
      <alignment horizontal="center" vertical="top" wrapText="1"/>
    </xf>
    <xf numFmtId="0" fontId="63" fillId="0" borderId="2" xfId="8" applyFont="1" applyFill="1" applyBorder="1" applyAlignment="1">
      <alignment horizontal="left" vertical="top" wrapText="1"/>
    </xf>
    <xf numFmtId="3" fontId="63" fillId="0" borderId="2" xfId="8" applyNumberFormat="1" applyFont="1" applyFill="1" applyBorder="1" applyAlignment="1">
      <alignment horizontal="right" vertical="top" wrapText="1"/>
    </xf>
    <xf numFmtId="0" fontId="85" fillId="0" borderId="2" xfId="8" applyFont="1" applyFill="1" applyBorder="1" applyAlignment="1">
      <alignment horizontal="center" vertical="top" wrapText="1"/>
    </xf>
    <xf numFmtId="0" fontId="85" fillId="0" borderId="2" xfId="8" applyFont="1" applyFill="1" applyBorder="1" applyAlignment="1">
      <alignment horizontal="left" vertical="top" wrapText="1"/>
    </xf>
    <xf numFmtId="3" fontId="85" fillId="0" borderId="2" xfId="8" applyNumberFormat="1" applyFont="1" applyFill="1" applyBorder="1" applyAlignment="1">
      <alignment horizontal="right" vertical="top" wrapText="1"/>
    </xf>
    <xf numFmtId="0" fontId="86" fillId="0" borderId="2" xfId="8" applyFont="1" applyFill="1" applyBorder="1" applyAlignment="1">
      <alignment horizontal="center" vertical="top" wrapText="1"/>
    </xf>
    <xf numFmtId="0" fontId="86" fillId="0" borderId="2" xfId="8" applyFont="1" applyFill="1" applyBorder="1" applyAlignment="1">
      <alignment horizontal="left" vertical="top" wrapText="1"/>
    </xf>
    <xf numFmtId="3" fontId="86" fillId="0" borderId="2" xfId="8" applyNumberFormat="1" applyFont="1" applyFill="1" applyBorder="1" applyAlignment="1">
      <alignment horizontal="right" vertical="top" wrapText="1"/>
    </xf>
    <xf numFmtId="0" fontId="22" fillId="0" borderId="2" xfId="8" applyFont="1" applyFill="1" applyBorder="1" applyAlignment="1">
      <alignment horizontal="center" vertical="top" wrapText="1"/>
    </xf>
    <xf numFmtId="0" fontId="22" fillId="0" borderId="2" xfId="8" applyFont="1" applyFill="1" applyBorder="1" applyAlignment="1">
      <alignment horizontal="left" vertical="top" wrapText="1"/>
    </xf>
    <xf numFmtId="3" fontId="22" fillId="0" borderId="2" xfId="8" applyNumberFormat="1" applyFont="1" applyFill="1" applyBorder="1" applyAlignment="1">
      <alignment horizontal="right" vertical="top" wrapText="1"/>
    </xf>
    <xf numFmtId="0" fontId="17" fillId="0" borderId="2" xfId="8" applyFont="1" applyFill="1" applyBorder="1" applyAlignment="1">
      <alignment horizontal="center" vertical="top" wrapText="1"/>
    </xf>
    <xf numFmtId="0" fontId="17" fillId="0" borderId="2" xfId="8" applyFont="1" applyFill="1" applyBorder="1" applyAlignment="1">
      <alignment horizontal="left" vertical="top" wrapText="1"/>
    </xf>
    <xf numFmtId="3" fontId="17" fillId="0" borderId="2" xfId="8" applyNumberFormat="1" applyFont="1" applyFill="1" applyBorder="1" applyAlignment="1">
      <alignment horizontal="right" vertical="top" wrapText="1"/>
    </xf>
    <xf numFmtId="0" fontId="48" fillId="0" borderId="2" xfId="0" applyFont="1" applyBorder="1"/>
    <xf numFmtId="0" fontId="85" fillId="0" borderId="5" xfId="8" applyFont="1" applyFill="1" applyBorder="1" applyAlignment="1">
      <alignment horizontal="center" vertical="top" wrapText="1"/>
    </xf>
    <xf numFmtId="0" fontId="85" fillId="0" borderId="6" xfId="8" applyFont="1" applyFill="1" applyBorder="1" applyAlignment="1">
      <alignment horizontal="center" vertical="top" wrapText="1"/>
    </xf>
    <xf numFmtId="0" fontId="85" fillId="0" borderId="7" xfId="8" applyFont="1" applyFill="1" applyBorder="1" applyAlignment="1">
      <alignment horizontal="center" vertical="top" wrapText="1"/>
    </xf>
    <xf numFmtId="0" fontId="85" fillId="0" borderId="19" xfId="8" applyFont="1" applyFill="1" applyBorder="1" applyAlignment="1">
      <alignment horizontal="center" vertical="top" wrapText="1"/>
    </xf>
    <xf numFmtId="0" fontId="85" fillId="0" borderId="22" xfId="8" applyFont="1" applyFill="1" applyBorder="1" applyAlignment="1">
      <alignment horizontal="center" vertical="top" wrapText="1"/>
    </xf>
    <xf numFmtId="0" fontId="85" fillId="0" borderId="79" xfId="8" applyFont="1" applyFill="1" applyBorder="1" applyAlignment="1">
      <alignment horizontal="center" vertical="top" wrapText="1"/>
    </xf>
    <xf numFmtId="0" fontId="90" fillId="0" borderId="0" xfId="8" applyFont="1" applyFill="1" applyAlignment="1">
      <alignment horizontal="right"/>
    </xf>
    <xf numFmtId="0" fontId="22" fillId="0" borderId="5" xfId="8" applyFont="1" applyFill="1" applyBorder="1" applyAlignment="1">
      <alignment horizontal="center" vertical="top" wrapText="1"/>
    </xf>
    <xf numFmtId="0" fontId="22" fillId="0" borderId="6" xfId="8" applyFont="1" applyFill="1" applyBorder="1" applyAlignment="1">
      <alignment horizontal="center" vertical="top" wrapText="1"/>
    </xf>
    <xf numFmtId="0" fontId="22" fillId="0" borderId="7" xfId="8" applyFont="1" applyFill="1" applyBorder="1" applyAlignment="1">
      <alignment horizontal="center" vertical="top" wrapText="1"/>
    </xf>
    <xf numFmtId="0" fontId="22" fillId="0" borderId="19" xfId="8" applyFont="1" applyFill="1" applyBorder="1" applyAlignment="1">
      <alignment horizontal="center" vertical="top" wrapText="1"/>
    </xf>
    <xf numFmtId="0" fontId="22" fillId="0" borderId="22" xfId="8" applyFont="1" applyFill="1" applyBorder="1" applyAlignment="1">
      <alignment horizontal="center" vertical="top" wrapText="1"/>
    </xf>
    <xf numFmtId="0" fontId="22" fillId="0" borderId="79" xfId="8" applyFont="1" applyFill="1" applyBorder="1" applyAlignment="1">
      <alignment horizontal="center" vertical="top" wrapText="1"/>
    </xf>
    <xf numFmtId="0" fontId="41" fillId="0" borderId="2" xfId="8" applyFont="1" applyFill="1" applyBorder="1" applyAlignment="1">
      <alignment horizontal="center" vertical="top" wrapText="1"/>
    </xf>
    <xf numFmtId="0" fontId="91" fillId="0" borderId="0" xfId="8" applyFont="1" applyFill="1" applyAlignment="1">
      <alignment horizontal="right"/>
    </xf>
    <xf numFmtId="3" fontId="16" fillId="0" borderId="0" xfId="0" applyNumberFormat="1" applyFont="1" applyBorder="1" applyAlignment="1">
      <alignment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9" fillId="0" borderId="0" xfId="0" applyFont="1" applyFill="1" applyAlignment="1">
      <alignment vertical="center"/>
    </xf>
    <xf numFmtId="3" fontId="15" fillId="0" borderId="0" xfId="0" applyNumberFormat="1" applyFont="1" applyAlignment="1">
      <alignment vertical="center"/>
    </xf>
    <xf numFmtId="0" fontId="19" fillId="0" borderId="0" xfId="0" applyFont="1" applyBorder="1" applyAlignment="1">
      <alignment vertical="center"/>
    </xf>
    <xf numFmtId="0" fontId="44" fillId="0" borderId="0" xfId="0" applyFont="1" applyAlignment="1"/>
    <xf numFmtId="0" fontId="14" fillId="0" borderId="2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4" fillId="0" borderId="5" xfId="0" applyFont="1" applyBorder="1" applyAlignment="1">
      <alignment vertical="center"/>
    </xf>
    <xf numFmtId="0" fontId="14" fillId="0" borderId="6" xfId="0" applyFont="1" applyBorder="1" applyAlignment="1">
      <alignment vertical="center"/>
    </xf>
    <xf numFmtId="3" fontId="14" fillId="0" borderId="6" xfId="0" applyNumberFormat="1" applyFont="1" applyBorder="1" applyAlignment="1">
      <alignment vertical="center"/>
    </xf>
    <xf numFmtId="3" fontId="14" fillId="0" borderId="7" xfId="0" applyNumberFormat="1" applyFont="1" applyBorder="1" applyAlignment="1">
      <alignment vertical="center"/>
    </xf>
    <xf numFmtId="0" fontId="14" fillId="0" borderId="13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3" fontId="14" fillId="0" borderId="0" xfId="0" applyNumberFormat="1" applyFont="1" applyBorder="1" applyAlignment="1">
      <alignment vertical="center"/>
    </xf>
    <xf numFmtId="3" fontId="14" fillId="0" borderId="9" xfId="0" applyNumberFormat="1" applyFont="1" applyBorder="1" applyAlignment="1">
      <alignment vertical="center"/>
    </xf>
    <xf numFmtId="0" fontId="14" fillId="0" borderId="13" xfId="0" applyFont="1" applyBorder="1" applyAlignment="1">
      <alignment horizontal="left" vertical="center"/>
    </xf>
    <xf numFmtId="0" fontId="14" fillId="0" borderId="0" xfId="0" applyFont="1" applyBorder="1" applyAlignment="1">
      <alignment vertical="center" wrapText="1"/>
    </xf>
    <xf numFmtId="0" fontId="35" fillId="0" borderId="0" xfId="0" applyFont="1" applyAlignment="1">
      <alignment vertical="center"/>
    </xf>
    <xf numFmtId="0" fontId="18" fillId="0" borderId="82" xfId="0" applyFont="1" applyBorder="1" applyAlignment="1">
      <alignment vertical="center"/>
    </xf>
    <xf numFmtId="0" fontId="18" fillId="0" borderId="77" xfId="0" applyFont="1" applyBorder="1" applyAlignment="1">
      <alignment vertical="center"/>
    </xf>
    <xf numFmtId="3" fontId="18" fillId="0" borderId="77" xfId="0" applyNumberFormat="1" applyFont="1" applyBorder="1" applyAlignment="1">
      <alignment vertical="center"/>
    </xf>
    <xf numFmtId="3" fontId="18" fillId="0" borderId="23" xfId="0" applyNumberFormat="1" applyFont="1" applyBorder="1" applyAlignment="1">
      <alignment vertical="center"/>
    </xf>
    <xf numFmtId="0" fontId="67" fillId="0" borderId="2" xfId="0" applyFont="1" applyFill="1" applyBorder="1" applyAlignment="1">
      <alignment horizontal="center" vertical="top" wrapText="1"/>
    </xf>
    <xf numFmtId="0" fontId="67" fillId="0" borderId="2" xfId="0" applyFont="1" applyFill="1" applyBorder="1" applyAlignment="1">
      <alignment horizontal="left" vertical="top" wrapText="1"/>
    </xf>
    <xf numFmtId="3" fontId="67" fillId="0" borderId="2" xfId="0" applyNumberFormat="1" applyFont="1" applyFill="1" applyBorder="1" applyAlignment="1">
      <alignment horizontal="right" vertical="top" wrapText="1"/>
    </xf>
    <xf numFmtId="0" fontId="66" fillId="0" borderId="2" xfId="0" applyFont="1" applyFill="1" applyBorder="1" applyAlignment="1">
      <alignment horizontal="center" vertical="top" wrapText="1"/>
    </xf>
    <xf numFmtId="0" fontId="66" fillId="0" borderId="2" xfId="0" applyFont="1" applyFill="1" applyBorder="1" applyAlignment="1">
      <alignment horizontal="left" vertical="top" wrapText="1"/>
    </xf>
    <xf numFmtId="3" fontId="66" fillId="0" borderId="2" xfId="0" applyNumberFormat="1" applyFont="1" applyFill="1" applyBorder="1" applyAlignment="1">
      <alignment horizontal="right" vertical="top" wrapText="1"/>
    </xf>
    <xf numFmtId="0" fontId="67" fillId="0" borderId="24" xfId="0" applyFont="1" applyFill="1" applyBorder="1" applyAlignment="1">
      <alignment horizontal="center" vertical="top" wrapText="1"/>
    </xf>
    <xf numFmtId="0" fontId="67" fillId="0" borderId="24" xfId="0" applyFont="1" applyFill="1" applyBorder="1" applyAlignment="1">
      <alignment horizontal="left" vertical="top" wrapText="1"/>
    </xf>
    <xf numFmtId="3" fontId="67" fillId="0" borderId="24" xfId="0" applyNumberFormat="1" applyFont="1" applyFill="1" applyBorder="1" applyAlignment="1">
      <alignment horizontal="right" vertical="top" wrapText="1"/>
    </xf>
    <xf numFmtId="0" fontId="66" fillId="0" borderId="25" xfId="0" applyFont="1" applyFill="1" applyBorder="1" applyAlignment="1">
      <alignment horizontal="center" vertical="top" wrapText="1"/>
    </xf>
    <xf numFmtId="0" fontId="66" fillId="0" borderId="25" xfId="0" applyFont="1" applyFill="1" applyBorder="1" applyAlignment="1">
      <alignment horizontal="left" vertical="top" wrapText="1"/>
    </xf>
    <xf numFmtId="3" fontId="66" fillId="0" borderId="25" xfId="0" applyNumberFormat="1" applyFont="1" applyFill="1" applyBorder="1" applyAlignment="1">
      <alignment horizontal="right" vertical="top" wrapText="1"/>
    </xf>
    <xf numFmtId="0" fontId="63" fillId="0" borderId="24" xfId="8" applyFont="1" applyFill="1" applyBorder="1" applyAlignment="1">
      <alignment horizontal="center" vertical="top" wrapText="1"/>
    </xf>
    <xf numFmtId="0" fontId="63" fillId="0" borderId="24" xfId="8" applyFont="1" applyFill="1" applyBorder="1" applyAlignment="1">
      <alignment horizontal="left" vertical="top" wrapText="1"/>
    </xf>
    <xf numFmtId="3" fontId="63" fillId="0" borderId="24" xfId="8" applyNumberFormat="1" applyFont="1" applyFill="1" applyBorder="1" applyAlignment="1">
      <alignment horizontal="right" vertical="top" wrapText="1"/>
    </xf>
    <xf numFmtId="0" fontId="67" fillId="0" borderId="86" xfId="0" applyFont="1" applyFill="1" applyBorder="1" applyAlignment="1">
      <alignment horizontal="center" vertical="top" wrapText="1"/>
    </xf>
    <xf numFmtId="0" fontId="67" fillId="0" borderId="104" xfId="0" applyFont="1" applyFill="1" applyBorder="1" applyAlignment="1">
      <alignment horizontal="left" vertical="top" wrapText="1"/>
    </xf>
    <xf numFmtId="3" fontId="67" fillId="0" borderId="106" xfId="0" applyNumberFormat="1" applyFont="1" applyFill="1" applyBorder="1" applyAlignment="1">
      <alignment horizontal="right" vertical="top" wrapText="1"/>
    </xf>
    <xf numFmtId="0" fontId="41" fillId="0" borderId="24" xfId="8" applyFont="1" applyFill="1" applyBorder="1" applyAlignment="1">
      <alignment horizontal="center" vertical="top" wrapText="1"/>
    </xf>
    <xf numFmtId="0" fontId="45" fillId="0" borderId="25" xfId="8" applyFont="1" applyFill="1" applyBorder="1" applyAlignment="1">
      <alignment horizontal="center" vertical="top" wrapText="1"/>
    </xf>
    <xf numFmtId="0" fontId="45" fillId="0" borderId="25" xfId="8" applyFont="1" applyFill="1" applyBorder="1" applyAlignment="1">
      <alignment horizontal="left" vertical="top" wrapText="1"/>
    </xf>
    <xf numFmtId="3" fontId="45" fillId="0" borderId="25" xfId="8" applyNumberFormat="1" applyFont="1" applyFill="1" applyBorder="1" applyAlignment="1">
      <alignment horizontal="right" vertical="top" wrapText="1"/>
    </xf>
    <xf numFmtId="0" fontId="94" fillId="0" borderId="29" xfId="8" applyFont="1" applyFill="1" applyBorder="1"/>
    <xf numFmtId="3" fontId="94" fillId="0" borderId="32" xfId="8" applyNumberFormat="1" applyFont="1" applyFill="1" applyBorder="1"/>
    <xf numFmtId="0" fontId="11" fillId="0" borderId="0" xfId="0" applyFont="1" applyAlignment="1">
      <alignment wrapText="1"/>
    </xf>
    <xf numFmtId="1" fontId="15" fillId="0" borderId="9" xfId="6" applyNumberFormat="1" applyFont="1" applyBorder="1" applyAlignment="1">
      <alignment horizontal="center" vertical="center"/>
    </xf>
    <xf numFmtId="0" fontId="17" fillId="0" borderId="34" xfId="6" applyFont="1" applyBorder="1" applyAlignment="1">
      <alignment horizontal="center" vertical="center"/>
    </xf>
    <xf numFmtId="0" fontId="17" fillId="0" borderId="36" xfId="6" applyFont="1" applyBorder="1" applyAlignment="1">
      <alignment horizontal="center" vertical="center"/>
    </xf>
    <xf numFmtId="0" fontId="19" fillId="0" borderId="24" xfId="6" applyFont="1" applyBorder="1" applyAlignment="1">
      <alignment horizontal="center" vertical="center"/>
    </xf>
    <xf numFmtId="0" fontId="19" fillId="0" borderId="25" xfId="6" applyFont="1" applyBorder="1" applyAlignment="1">
      <alignment horizontal="center" vertical="center"/>
    </xf>
    <xf numFmtId="0" fontId="19" fillId="0" borderId="0" xfId="6" applyFont="1" applyBorder="1" applyAlignment="1">
      <alignment horizontal="right"/>
    </xf>
    <xf numFmtId="0" fontId="15" fillId="0" borderId="33" xfId="6" applyFont="1" applyBorder="1" applyAlignment="1">
      <alignment horizontal="center" vertical="center" wrapText="1"/>
    </xf>
    <xf numFmtId="0" fontId="19" fillId="0" borderId="3" xfId="6" applyFont="1" applyBorder="1" applyAlignment="1">
      <alignment horizontal="center" vertical="center"/>
    </xf>
    <xf numFmtId="3" fontId="19" fillId="0" borderId="34" xfId="6" applyNumberFormat="1" applyFont="1" applyBorder="1" applyAlignment="1">
      <alignment horizontal="center" vertical="center"/>
    </xf>
    <xf numFmtId="3" fontId="19" fillId="0" borderId="36" xfId="6" applyNumberFormat="1" applyFont="1" applyBorder="1" applyAlignment="1">
      <alignment horizontal="center" vertical="center"/>
    </xf>
    <xf numFmtId="3" fontId="19" fillId="0" borderId="24" xfId="6" applyNumberFormat="1" applyFont="1" applyBorder="1" applyAlignment="1">
      <alignment horizontal="center" vertical="center"/>
    </xf>
    <xf numFmtId="3" fontId="19" fillId="0" borderId="25" xfId="6" applyNumberFormat="1" applyFont="1" applyBorder="1" applyAlignment="1">
      <alignment horizontal="center" vertical="center"/>
    </xf>
    <xf numFmtId="3" fontId="19" fillId="0" borderId="113" xfId="6" applyNumberFormat="1" applyFont="1" applyBorder="1" applyAlignment="1">
      <alignment horizontal="center" vertical="center"/>
    </xf>
    <xf numFmtId="3" fontId="19" fillId="0" borderId="114" xfId="6" applyNumberFormat="1" applyFont="1" applyBorder="1" applyAlignment="1">
      <alignment horizontal="center" vertical="center"/>
    </xf>
    <xf numFmtId="0" fontId="10" fillId="0" borderId="0" xfId="8" applyFont="1" applyFill="1" applyAlignment="1">
      <alignment horizontal="center" vertical="top" wrapText="1"/>
    </xf>
    <xf numFmtId="0" fontId="87" fillId="0" borderId="0" xfId="8" applyFont="1" applyFill="1"/>
    <xf numFmtId="0" fontId="90" fillId="0" borderId="0" xfId="8" applyFont="1" applyFill="1" applyAlignment="1">
      <alignment horizontal="right"/>
    </xf>
    <xf numFmtId="0" fontId="88" fillId="0" borderId="0" xfId="8" applyFont="1" applyFill="1"/>
    <xf numFmtId="0" fontId="44" fillId="0" borderId="33" xfId="6" applyFont="1" applyBorder="1" applyAlignment="1">
      <alignment horizontal="center" vertical="center"/>
    </xf>
    <xf numFmtId="0" fontId="64" fillId="0" borderId="13" xfId="6" applyFont="1" applyBorder="1"/>
    <xf numFmtId="0" fontId="64" fillId="0" borderId="0" xfId="6" applyFont="1"/>
    <xf numFmtId="0" fontId="44" fillId="0" borderId="0" xfId="6" applyFont="1" applyAlignment="1">
      <alignment horizontal="center"/>
    </xf>
    <xf numFmtId="0" fontId="63" fillId="0" borderId="0" xfId="6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3" fontId="5" fillId="0" borderId="2" xfId="0" applyNumberFormat="1" applyFont="1" applyBorder="1" applyAlignment="1">
      <alignment horizontal="center" vertical="center" wrapText="1"/>
    </xf>
    <xf numFmtId="0" fontId="28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2" fillId="0" borderId="1" xfId="0" applyFont="1" applyBorder="1" applyAlignment="1">
      <alignment horizontal="right"/>
    </xf>
    <xf numFmtId="0" fontId="4" fillId="0" borderId="0" xfId="0" applyFont="1" applyAlignment="1">
      <alignment horizontal="right"/>
    </xf>
    <xf numFmtId="0" fontId="42" fillId="0" borderId="2" xfId="9" applyFont="1" applyBorder="1" applyAlignment="1">
      <alignment horizontal="center" textRotation="180"/>
    </xf>
    <xf numFmtId="0" fontId="41" fillId="0" borderId="0" xfId="9" applyFont="1" applyBorder="1" applyAlignment="1">
      <alignment horizontal="left" vertical="center" wrapText="1"/>
    </xf>
    <xf numFmtId="0" fontId="52" fillId="0" borderId="0" xfId="0" applyFont="1" applyAlignment="1">
      <alignment horizontal="right" vertical="center"/>
    </xf>
    <xf numFmtId="0" fontId="42" fillId="0" borderId="0" xfId="9" applyFont="1" applyAlignment="1">
      <alignment horizontal="center"/>
    </xf>
    <xf numFmtId="0" fontId="42" fillId="0" borderId="22" xfId="9" applyFont="1" applyBorder="1" applyAlignment="1">
      <alignment horizontal="right"/>
    </xf>
    <xf numFmtId="0" fontId="13" fillId="0" borderId="0" xfId="0" applyFont="1" applyAlignment="1">
      <alignment horizontal="right"/>
    </xf>
    <xf numFmtId="0" fontId="48" fillId="0" borderId="24" xfId="0" applyFont="1" applyBorder="1" applyAlignment="1">
      <alignment horizontal="center"/>
    </xf>
    <xf numFmtId="0" fontId="48" fillId="0" borderId="25" xfId="0" applyFont="1" applyBorder="1" applyAlignment="1">
      <alignment horizontal="center"/>
    </xf>
    <xf numFmtId="0" fontId="48" fillId="0" borderId="24" xfId="0" applyFont="1" applyBorder="1" applyAlignment="1">
      <alignment horizontal="center" wrapText="1"/>
    </xf>
    <xf numFmtId="0" fontId="48" fillId="0" borderId="25" xfId="0" applyFont="1" applyBorder="1" applyAlignment="1">
      <alignment horizont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wrapText="1"/>
    </xf>
    <xf numFmtId="0" fontId="11" fillId="0" borderId="0" xfId="0" applyFont="1" applyAlignment="1">
      <alignment wrapText="1"/>
    </xf>
    <xf numFmtId="0" fontId="10" fillId="0" borderId="2" xfId="0" applyFont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 wrapText="1"/>
    </xf>
    <xf numFmtId="3" fontId="10" fillId="0" borderId="24" xfId="0" applyNumberFormat="1" applyFont="1" applyBorder="1" applyAlignment="1">
      <alignment horizontal="center" vertical="center" wrapText="1"/>
    </xf>
    <xf numFmtId="3" fontId="10" fillId="0" borderId="25" xfId="0" applyNumberFormat="1" applyFont="1" applyBorder="1" applyAlignment="1">
      <alignment horizontal="center" vertical="center" wrapText="1"/>
    </xf>
    <xf numFmtId="3" fontId="10" fillId="0" borderId="22" xfId="0" applyNumberFormat="1" applyFont="1" applyBorder="1" applyAlignment="1">
      <alignment horizontal="right"/>
    </xf>
    <xf numFmtId="0" fontId="94" fillId="0" borderId="27" xfId="8" applyFont="1" applyFill="1" applyBorder="1" applyAlignment="1">
      <alignment horizontal="center"/>
    </xf>
    <xf numFmtId="0" fontId="94" fillId="0" borderId="30" xfId="8" applyFont="1" applyFill="1" applyBorder="1" applyAlignment="1">
      <alignment horizontal="center"/>
    </xf>
    <xf numFmtId="0" fontId="94" fillId="0" borderId="28" xfId="8" applyFont="1" applyFill="1" applyBorder="1" applyAlignment="1">
      <alignment horizontal="center"/>
    </xf>
    <xf numFmtId="0" fontId="42" fillId="0" borderId="29" xfId="8" applyFont="1" applyFill="1" applyBorder="1" applyAlignment="1">
      <alignment horizontal="center" vertical="top" wrapText="1"/>
    </xf>
    <xf numFmtId="0" fontId="42" fillId="0" borderId="17" xfId="8" applyFont="1" applyFill="1" applyBorder="1" applyAlignment="1">
      <alignment horizontal="center" vertical="top" wrapText="1"/>
    </xf>
    <xf numFmtId="0" fontId="42" fillId="0" borderId="32" xfId="8" applyFont="1" applyFill="1" applyBorder="1" applyAlignment="1">
      <alignment horizontal="center" vertical="top" wrapText="1"/>
    </xf>
    <xf numFmtId="0" fontId="42" fillId="0" borderId="0" xfId="8" applyFont="1" applyFill="1" applyAlignment="1">
      <alignment horizontal="center" vertical="top" wrapText="1"/>
    </xf>
    <xf numFmtId="0" fontId="89" fillId="0" borderId="0" xfId="8" applyFont="1" applyFill="1"/>
    <xf numFmtId="0" fontId="94" fillId="0" borderId="29" xfId="8" applyFont="1" applyFill="1" applyBorder="1" applyAlignment="1">
      <alignment horizontal="center"/>
    </xf>
    <xf numFmtId="0" fontId="94" fillId="0" borderId="17" xfId="8" applyFont="1" applyFill="1" applyBorder="1" applyAlignment="1">
      <alignment horizontal="center"/>
    </xf>
    <xf numFmtId="0" fontId="94" fillId="0" borderId="32" xfId="8" applyFont="1" applyFill="1" applyBorder="1" applyAlignment="1">
      <alignment horizontal="center"/>
    </xf>
    <xf numFmtId="0" fontId="93" fillId="0" borderId="0" xfId="8" applyFont="1" applyFill="1"/>
    <xf numFmtId="0" fontId="44" fillId="0" borderId="15" xfId="0" applyFont="1" applyBorder="1" applyAlignment="1">
      <alignment horizontal="center" vertical="center"/>
    </xf>
    <xf numFmtId="0" fontId="44" fillId="0" borderId="0" xfId="0" applyFont="1" applyFill="1" applyBorder="1" applyAlignment="1">
      <alignment horizontal="center" vertical="center"/>
    </xf>
    <xf numFmtId="0" fontId="44" fillId="0" borderId="0" xfId="0" applyFont="1" applyFill="1" applyAlignment="1">
      <alignment horizontal="center" vertical="center"/>
    </xf>
    <xf numFmtId="0" fontId="44" fillId="0" borderId="15" xfId="0" applyFont="1" applyFill="1" applyBorder="1" applyAlignment="1">
      <alignment horizontal="center" vertical="center"/>
    </xf>
    <xf numFmtId="0" fontId="63" fillId="0" borderId="0" xfId="0" applyFont="1" applyBorder="1" applyAlignment="1">
      <alignment horizontal="center" vertical="center"/>
    </xf>
    <xf numFmtId="0" fontId="28" fillId="0" borderId="0" xfId="0" applyFont="1" applyAlignment="1">
      <alignment horizontal="right" vertical="top" wrapText="1"/>
    </xf>
    <xf numFmtId="0" fontId="18" fillId="0" borderId="5" xfId="0" applyFont="1" applyBorder="1" applyAlignment="1">
      <alignment horizontal="center" vertical="center"/>
    </xf>
    <xf numFmtId="0" fontId="18" fillId="0" borderId="13" xfId="0" applyFont="1" applyBorder="1" applyAlignment="1">
      <alignment horizontal="center" vertical="center"/>
    </xf>
    <xf numFmtId="0" fontId="18" fillId="0" borderId="24" xfId="0" applyFont="1" applyBorder="1" applyAlignment="1">
      <alignment horizontal="center" vertical="center"/>
    </xf>
    <xf numFmtId="0" fontId="18" fillId="0" borderId="26" xfId="0" applyFont="1" applyBorder="1" applyAlignment="1">
      <alignment horizontal="center" vertical="center"/>
    </xf>
    <xf numFmtId="0" fontId="17" fillId="0" borderId="0" xfId="0" applyFont="1" applyAlignment="1">
      <alignment horizontal="center"/>
    </xf>
    <xf numFmtId="0" fontId="0" fillId="0" borderId="0" xfId="0"/>
    <xf numFmtId="0" fontId="18" fillId="0" borderId="0" xfId="0" applyFont="1" applyAlignment="1">
      <alignment horizontal="center"/>
    </xf>
    <xf numFmtId="0" fontId="19" fillId="0" borderId="1" xfId="0" applyFont="1" applyBorder="1" applyAlignment="1">
      <alignment horizontal="right"/>
    </xf>
    <xf numFmtId="0" fontId="0" fillId="0" borderId="1" xfId="0" applyBorder="1"/>
    <xf numFmtId="0" fontId="15" fillId="0" borderId="33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/>
    </xf>
    <xf numFmtId="0" fontId="19" fillId="0" borderId="34" xfId="0" applyFont="1" applyBorder="1" applyAlignment="1">
      <alignment horizontal="center" vertical="center"/>
    </xf>
    <xf numFmtId="0" fontId="19" fillId="0" borderId="36" xfId="0" applyFont="1" applyBorder="1" applyAlignment="1">
      <alignment horizontal="center" vertical="center"/>
    </xf>
    <xf numFmtId="3" fontId="19" fillId="0" borderId="35" xfId="0" applyNumberFormat="1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9" fillId="0" borderId="42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0" fontId="19" fillId="0" borderId="43" xfId="0" applyFont="1" applyBorder="1" applyAlignment="1">
      <alignment horizontal="center" vertical="center"/>
    </xf>
    <xf numFmtId="0" fontId="19" fillId="0" borderId="121" xfId="0" applyFont="1" applyBorder="1" applyAlignment="1">
      <alignment horizontal="center" vertical="center"/>
    </xf>
    <xf numFmtId="3" fontId="36" fillId="0" borderId="0" xfId="0" applyNumberFormat="1" applyFont="1" applyAlignment="1">
      <alignment horizontal="right"/>
    </xf>
    <xf numFmtId="0" fontId="19" fillId="0" borderId="0" xfId="0" applyFont="1" applyAlignment="1">
      <alignment horizontal="center"/>
    </xf>
    <xf numFmtId="0" fontId="19" fillId="0" borderId="0" xfId="1" applyFont="1" applyAlignment="1">
      <alignment horizontal="center"/>
    </xf>
    <xf numFmtId="0" fontId="19" fillId="0" borderId="49" xfId="0" applyFont="1" applyBorder="1" applyAlignment="1">
      <alignment horizontal="center" vertical="center"/>
    </xf>
    <xf numFmtId="0" fontId="19" fillId="0" borderId="26" xfId="0" applyFont="1" applyBorder="1" applyAlignment="1">
      <alignment horizontal="center" vertical="center"/>
    </xf>
    <xf numFmtId="0" fontId="19" fillId="0" borderId="0" xfId="0" applyFont="1" applyBorder="1" applyAlignment="1">
      <alignment horizontal="right"/>
    </xf>
    <xf numFmtId="0" fontId="15" fillId="0" borderId="0" xfId="0" applyFont="1" applyAlignment="1">
      <alignment horizontal="right"/>
    </xf>
    <xf numFmtId="3" fontId="19" fillId="0" borderId="49" xfId="0" applyNumberFormat="1" applyFont="1" applyBorder="1" applyAlignment="1">
      <alignment horizontal="center" vertical="center"/>
    </xf>
    <xf numFmtId="3" fontId="19" fillId="0" borderId="51" xfId="0" applyNumberFormat="1" applyFont="1" applyBorder="1" applyAlignment="1">
      <alignment horizontal="center" vertical="center"/>
    </xf>
    <xf numFmtId="0" fontId="17" fillId="0" borderId="24" xfId="0" applyFont="1" applyBorder="1" applyAlignment="1">
      <alignment horizontal="center" vertical="center"/>
    </xf>
    <xf numFmtId="0" fontId="17" fillId="0" borderId="25" xfId="0" applyFont="1" applyBorder="1" applyAlignment="1">
      <alignment horizontal="center" vertical="center"/>
    </xf>
    <xf numFmtId="0" fontId="19" fillId="0" borderId="51" xfId="0" applyFont="1" applyBorder="1" applyAlignment="1">
      <alignment horizontal="center" vertical="center"/>
    </xf>
    <xf numFmtId="0" fontId="19" fillId="0" borderId="24" xfId="0" applyFont="1" applyBorder="1" applyAlignment="1">
      <alignment horizontal="center" vertical="center"/>
    </xf>
    <xf numFmtId="0" fontId="19" fillId="0" borderId="25" xfId="0" applyFont="1" applyBorder="1" applyAlignment="1">
      <alignment horizontal="center" vertical="center"/>
    </xf>
    <xf numFmtId="0" fontId="30" fillId="0" borderId="5" xfId="0" applyFont="1" applyBorder="1" applyAlignment="1">
      <alignment horizontal="center" vertical="center"/>
    </xf>
    <xf numFmtId="0" fontId="30" fillId="0" borderId="19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21" fillId="0" borderId="48" xfId="0" applyFont="1" applyBorder="1" applyAlignment="1">
      <alignment horizontal="center" vertical="center" wrapText="1"/>
    </xf>
    <xf numFmtId="0" fontId="21" fillId="0" borderId="50" xfId="0" applyFont="1" applyBorder="1" applyAlignment="1">
      <alignment horizontal="center" vertical="center" wrapText="1"/>
    </xf>
    <xf numFmtId="0" fontId="21" fillId="0" borderId="40" xfId="0" applyFont="1" applyBorder="1" applyAlignment="1">
      <alignment horizontal="center" vertical="center" wrapText="1"/>
    </xf>
    <xf numFmtId="0" fontId="17" fillId="0" borderId="34" xfId="0" applyFont="1" applyBorder="1" applyAlignment="1">
      <alignment horizontal="center" vertical="center"/>
    </xf>
    <xf numFmtId="0" fontId="17" fillId="0" borderId="36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17" fillId="0" borderId="19" xfId="0" applyFont="1" applyBorder="1" applyAlignment="1">
      <alignment horizontal="center" vertical="center"/>
    </xf>
    <xf numFmtId="3" fontId="17" fillId="0" borderId="43" xfId="0" applyNumberFormat="1" applyFont="1" applyBorder="1" applyAlignment="1">
      <alignment horizontal="center" vertical="center"/>
    </xf>
    <xf numFmtId="3" fontId="17" fillId="0" borderId="121" xfId="0" applyNumberFormat="1" applyFont="1" applyBorder="1" applyAlignment="1">
      <alignment horizontal="center" vertical="center"/>
    </xf>
    <xf numFmtId="0" fontId="19" fillId="0" borderId="0" xfId="0" applyFont="1" applyAlignment="1">
      <alignment horizontal="right"/>
    </xf>
    <xf numFmtId="3" fontId="17" fillId="0" borderId="3" xfId="0" applyNumberFormat="1" applyFont="1" applyBorder="1" applyAlignment="1">
      <alignment horizontal="center" vertical="center"/>
    </xf>
    <xf numFmtId="0" fontId="15" fillId="0" borderId="38" xfId="0" applyFont="1" applyBorder="1" applyAlignment="1">
      <alignment horizontal="center" vertical="center" wrapText="1"/>
    </xf>
    <xf numFmtId="0" fontId="10" fillId="0" borderId="60" xfId="0" applyFont="1" applyBorder="1" applyAlignment="1">
      <alignment horizontal="center" vertical="center"/>
    </xf>
    <xf numFmtId="0" fontId="10" fillId="0" borderId="33" xfId="0" applyFont="1" applyBorder="1" applyAlignment="1">
      <alignment horizontal="center" vertical="center"/>
    </xf>
    <xf numFmtId="0" fontId="10" fillId="0" borderId="61" xfId="0" applyFont="1" applyBorder="1" applyAlignment="1">
      <alignment horizontal="center" vertical="center"/>
    </xf>
    <xf numFmtId="0" fontId="18" fillId="0" borderId="60" xfId="0" applyFont="1" applyBorder="1" applyAlignment="1">
      <alignment horizontal="center" vertical="center" wrapText="1"/>
    </xf>
    <xf numFmtId="0" fontId="18" fillId="0" borderId="33" xfId="0" applyFont="1" applyBorder="1" applyAlignment="1">
      <alignment horizontal="center" vertical="center" wrapText="1"/>
    </xf>
    <xf numFmtId="0" fontId="18" fillId="0" borderId="61" xfId="0" applyFont="1" applyBorder="1" applyAlignment="1">
      <alignment horizontal="center" vertical="center" wrapText="1"/>
    </xf>
    <xf numFmtId="0" fontId="11" fillId="0" borderId="60" xfId="0" applyFont="1" applyBorder="1" applyAlignment="1">
      <alignment horizontal="center" vertical="center" wrapText="1"/>
    </xf>
    <xf numFmtId="0" fontId="11" fillId="0" borderId="33" xfId="0" applyFont="1" applyBorder="1" applyAlignment="1">
      <alignment horizontal="center" vertical="center" wrapText="1"/>
    </xf>
    <xf numFmtId="0" fontId="11" fillId="0" borderId="33" xfId="0" applyFont="1" applyBorder="1" applyAlignment="1">
      <alignment horizontal="center" vertical="center"/>
    </xf>
    <xf numFmtId="0" fontId="11" fillId="0" borderId="61" xfId="0" applyFont="1" applyBorder="1" applyAlignment="1">
      <alignment horizontal="center" vertical="center"/>
    </xf>
    <xf numFmtId="0" fontId="14" fillId="0" borderId="33" xfId="0" applyFont="1" applyBorder="1" applyAlignment="1">
      <alignment horizontal="center" vertical="center" wrapText="1"/>
    </xf>
    <xf numFmtId="0" fontId="14" fillId="0" borderId="61" xfId="0" applyFont="1" applyBorder="1" applyAlignment="1">
      <alignment horizontal="center" vertical="center" wrapText="1"/>
    </xf>
    <xf numFmtId="0" fontId="11" fillId="0" borderId="37" xfId="0" applyFont="1" applyBorder="1" applyAlignment="1">
      <alignment horizontal="center" vertical="center" wrapText="1"/>
    </xf>
    <xf numFmtId="0" fontId="11" fillId="0" borderId="61" xfId="0" applyFont="1" applyBorder="1" applyAlignment="1">
      <alignment horizontal="center" vertical="center" wrapText="1"/>
    </xf>
    <xf numFmtId="0" fontId="11" fillId="0" borderId="60" xfId="0" applyFont="1" applyBorder="1" applyAlignment="1">
      <alignment horizontal="center" vertical="center"/>
    </xf>
    <xf numFmtId="0" fontId="11" fillId="0" borderId="62" xfId="0" applyFont="1" applyBorder="1" applyAlignment="1">
      <alignment horizontal="center" vertical="center" wrapText="1"/>
    </xf>
    <xf numFmtId="0" fontId="28" fillId="0" borderId="0" xfId="0" applyFont="1" applyAlignment="1">
      <alignment horizontal="right" vertical="center"/>
    </xf>
    <xf numFmtId="0" fontId="92" fillId="0" borderId="0" xfId="0" applyFont="1" applyAlignment="1">
      <alignment horizontal="right" vertical="center"/>
    </xf>
    <xf numFmtId="0" fontId="42" fillId="0" borderId="0" xfId="0" applyFont="1" applyAlignment="1">
      <alignment horizontal="center"/>
    </xf>
    <xf numFmtId="0" fontId="41" fillId="0" borderId="53" xfId="0" applyFont="1" applyBorder="1" applyAlignment="1">
      <alignment horizontal="center" textRotation="255"/>
    </xf>
    <xf numFmtId="0" fontId="41" fillId="0" borderId="60" xfId="0" applyFont="1" applyBorder="1" applyAlignment="1">
      <alignment horizontal="center" textRotation="255"/>
    </xf>
    <xf numFmtId="0" fontId="41" fillId="0" borderId="63" xfId="0" applyFont="1" applyBorder="1" applyAlignment="1">
      <alignment horizontal="center" textRotation="255"/>
    </xf>
    <xf numFmtId="0" fontId="43" fillId="0" borderId="53" xfId="0" applyFont="1" applyBorder="1" applyAlignment="1">
      <alignment horizontal="center"/>
    </xf>
    <xf numFmtId="0" fontId="43" fillId="0" borderId="55" xfId="0" applyFont="1" applyBorder="1" applyAlignment="1">
      <alignment horizontal="center"/>
    </xf>
    <xf numFmtId="0" fontId="43" fillId="0" borderId="56" xfId="0" applyFont="1" applyBorder="1" applyAlignment="1">
      <alignment horizontal="center"/>
    </xf>
    <xf numFmtId="0" fontId="43" fillId="0" borderId="57" xfId="0" applyFont="1" applyBorder="1" applyAlignment="1">
      <alignment horizontal="center"/>
    </xf>
    <xf numFmtId="0" fontId="43" fillId="0" borderId="58" xfId="0" applyFont="1" applyBorder="1" applyAlignment="1">
      <alignment horizontal="center"/>
    </xf>
    <xf numFmtId="0" fontId="43" fillId="0" borderId="59" xfId="0" applyFont="1" applyBorder="1" applyAlignment="1">
      <alignment horizontal="center"/>
    </xf>
    <xf numFmtId="0" fontId="43" fillId="0" borderId="54" xfId="0" applyFont="1" applyBorder="1" applyAlignment="1">
      <alignment horizontal="center"/>
    </xf>
    <xf numFmtId="0" fontId="44" fillId="0" borderId="38" xfId="0" applyFont="1" applyBorder="1" applyAlignment="1">
      <alignment horizontal="center" vertical="center" wrapText="1"/>
    </xf>
    <xf numFmtId="0" fontId="10" fillId="0" borderId="60" xfId="0" applyFont="1" applyBorder="1" applyAlignment="1">
      <alignment horizontal="center" vertical="center" wrapText="1"/>
    </xf>
    <xf numFmtId="0" fontId="10" fillId="0" borderId="33" xfId="0" applyFont="1" applyBorder="1" applyAlignment="1">
      <alignment horizontal="center" vertical="center" wrapText="1"/>
    </xf>
    <xf numFmtId="0" fontId="10" fillId="0" borderId="61" xfId="0" applyFont="1" applyBorder="1" applyAlignment="1">
      <alignment horizontal="center" vertical="center" wrapText="1"/>
    </xf>
    <xf numFmtId="0" fontId="10" fillId="0" borderId="37" xfId="0" applyFont="1" applyBorder="1" applyAlignment="1">
      <alignment horizontal="center" vertical="center" wrapText="1"/>
    </xf>
    <xf numFmtId="0" fontId="48" fillId="0" borderId="23" xfId="2" applyFont="1" applyBorder="1" applyAlignment="1">
      <alignment horizontal="center" wrapText="1"/>
    </xf>
    <xf numFmtId="0" fontId="48" fillId="0" borderId="2" xfId="2" applyFont="1" applyBorder="1" applyAlignment="1">
      <alignment horizontal="center" wrapText="1"/>
    </xf>
    <xf numFmtId="0" fontId="48" fillId="0" borderId="0" xfId="0" applyFont="1" applyAlignment="1">
      <alignment horizontal="center"/>
    </xf>
    <xf numFmtId="0" fontId="48" fillId="0" borderId="0" xfId="2" applyFont="1" applyAlignment="1">
      <alignment horizontal="center"/>
    </xf>
    <xf numFmtId="0" fontId="48" fillId="0" borderId="0" xfId="2" applyFont="1" applyAlignment="1">
      <alignment horizontal="right"/>
    </xf>
    <xf numFmtId="0" fontId="54" fillId="0" borderId="92" xfId="3" applyFont="1" applyBorder="1" applyAlignment="1">
      <alignment horizontal="center" textRotation="180"/>
    </xf>
    <xf numFmtId="0" fontId="54" fillId="0" borderId="94" xfId="3" applyFont="1" applyBorder="1" applyAlignment="1">
      <alignment horizontal="center" textRotation="180"/>
    </xf>
    <xf numFmtId="0" fontId="53" fillId="0" borderId="93" xfId="3" applyFont="1" applyBorder="1" applyAlignment="1">
      <alignment horizontal="center" vertical="center"/>
    </xf>
    <xf numFmtId="0" fontId="53" fillId="0" borderId="76" xfId="3" applyFont="1" applyBorder="1" applyAlignment="1">
      <alignment horizontal="center" vertical="center"/>
    </xf>
    <xf numFmtId="0" fontId="53" fillId="0" borderId="29" xfId="3" applyFont="1" applyBorder="1" applyAlignment="1">
      <alignment horizontal="center"/>
    </xf>
    <xf numFmtId="0" fontId="53" fillId="0" borderId="17" xfId="3" applyFont="1" applyBorder="1" applyAlignment="1">
      <alignment horizontal="center"/>
    </xf>
    <xf numFmtId="0" fontId="53" fillId="0" borderId="32" xfId="3" applyFont="1" applyBorder="1" applyAlignment="1">
      <alignment horizontal="center"/>
    </xf>
    <xf numFmtId="0" fontId="28" fillId="0" borderId="0" xfId="3" applyFont="1" applyAlignment="1">
      <alignment horizontal="right"/>
    </xf>
    <xf numFmtId="0" fontId="53" fillId="0" borderId="0" xfId="3" applyFont="1" applyAlignment="1">
      <alignment horizontal="center"/>
    </xf>
    <xf numFmtId="0" fontId="53" fillId="0" borderId="15" xfId="3" applyFont="1" applyBorder="1" applyAlignment="1">
      <alignment horizontal="right"/>
    </xf>
    <xf numFmtId="0" fontId="28" fillId="0" borderId="0" xfId="5" applyFont="1" applyAlignment="1">
      <alignment horizontal="right"/>
    </xf>
    <xf numFmtId="0" fontId="42" fillId="0" borderId="0" xfId="6" applyFont="1" applyAlignment="1">
      <alignment horizontal="center"/>
    </xf>
    <xf numFmtId="0" fontId="28" fillId="0" borderId="0" xfId="0" applyFont="1" applyBorder="1" applyAlignment="1">
      <alignment horizontal="right"/>
    </xf>
    <xf numFmtId="0" fontId="18" fillId="0" borderId="0" xfId="2" applyFont="1" applyAlignment="1">
      <alignment horizontal="center"/>
    </xf>
    <xf numFmtId="0" fontId="14" fillId="0" borderId="0" xfId="0" applyFont="1" applyAlignment="1">
      <alignment horizontal="center"/>
    </xf>
    <xf numFmtId="0" fontId="44" fillId="0" borderId="7" xfId="0" applyFont="1" applyFill="1" applyBorder="1" applyAlignment="1">
      <alignment horizontal="center" vertical="center" wrapText="1"/>
    </xf>
    <xf numFmtId="0" fontId="44" fillId="0" borderId="79" xfId="0" applyFont="1" applyFill="1" applyBorder="1" applyAlignment="1">
      <alignment horizontal="center" vertical="center" wrapText="1"/>
    </xf>
    <xf numFmtId="0" fontId="53" fillId="0" borderId="42" xfId="0" applyFont="1" applyBorder="1" applyAlignment="1">
      <alignment horizontal="center" vertical="center" wrapText="1"/>
    </xf>
    <xf numFmtId="0" fontId="53" fillId="0" borderId="43" xfId="0" applyFont="1" applyBorder="1" applyAlignment="1">
      <alignment horizontal="center" vertical="center" wrapText="1"/>
    </xf>
    <xf numFmtId="0" fontId="53" fillId="0" borderId="0" xfId="0" applyFont="1" applyAlignment="1">
      <alignment horizontal="center"/>
    </xf>
    <xf numFmtId="0" fontId="53" fillId="0" borderId="0" xfId="0" applyFont="1" applyAlignment="1">
      <alignment horizontal="right"/>
    </xf>
    <xf numFmtId="0" fontId="51" fillId="0" borderId="48" xfId="0" applyFont="1" applyBorder="1" applyAlignment="1">
      <alignment horizontal="center" textRotation="255"/>
    </xf>
    <xf numFmtId="0" fontId="51" fillId="0" borderId="50" xfId="0" applyFont="1" applyBorder="1" applyAlignment="1">
      <alignment horizontal="center" textRotation="255"/>
    </xf>
    <xf numFmtId="0" fontId="53" fillId="0" borderId="38" xfId="0" applyFont="1" applyBorder="1" applyAlignment="1">
      <alignment horizontal="center"/>
    </xf>
    <xf numFmtId="0" fontId="53" fillId="0" borderId="37" xfId="0" applyFont="1" applyBorder="1" applyAlignment="1">
      <alignment horizontal="center"/>
    </xf>
    <xf numFmtId="0" fontId="63" fillId="0" borderId="33" xfId="0" applyFont="1" applyBorder="1" applyAlignment="1">
      <alignment horizontal="center" vertical="center" wrapText="1"/>
    </xf>
    <xf numFmtId="0" fontId="63" fillId="0" borderId="38" xfId="0" applyFont="1" applyBorder="1" applyAlignment="1">
      <alignment horizontal="center" vertical="center" wrapText="1"/>
    </xf>
    <xf numFmtId="3" fontId="19" fillId="0" borderId="2" xfId="0" applyNumberFormat="1" applyFont="1" applyBorder="1" applyAlignment="1">
      <alignment horizontal="center" vertical="center" wrapText="1"/>
    </xf>
    <xf numFmtId="0" fontId="44" fillId="0" borderId="6" xfId="0" applyFont="1" applyFill="1" applyBorder="1" applyAlignment="1">
      <alignment horizontal="center" vertical="center" wrapText="1"/>
    </xf>
    <xf numFmtId="0" fontId="44" fillId="0" borderId="22" xfId="0" applyFont="1" applyFill="1" applyBorder="1" applyAlignment="1">
      <alignment horizontal="center" vertical="center" wrapText="1"/>
    </xf>
    <xf numFmtId="0" fontId="42" fillId="0" borderId="22" xfId="4" applyFont="1" applyBorder="1" applyAlignment="1">
      <alignment horizontal="right"/>
    </xf>
    <xf numFmtId="0" fontId="41" fillId="0" borderId="2" xfId="4" applyFont="1" applyBorder="1" applyAlignment="1">
      <alignment horizontal="center"/>
    </xf>
    <xf numFmtId="0" fontId="42" fillId="0" borderId="24" xfId="4" applyFont="1" applyBorder="1" applyAlignment="1">
      <alignment horizontal="center" vertical="center"/>
    </xf>
    <xf numFmtId="0" fontId="42" fillId="0" borderId="25" xfId="4" applyFont="1" applyBorder="1" applyAlignment="1">
      <alignment horizontal="center" vertical="center"/>
    </xf>
    <xf numFmtId="0" fontId="42" fillId="0" borderId="24" xfId="4" applyFont="1" applyBorder="1" applyAlignment="1">
      <alignment horizontal="center" vertical="center" wrapText="1"/>
    </xf>
    <xf numFmtId="0" fontId="42" fillId="0" borderId="25" xfId="4" applyFont="1" applyBorder="1" applyAlignment="1">
      <alignment horizontal="center" vertical="center" wrapText="1"/>
    </xf>
    <xf numFmtId="0" fontId="42" fillId="0" borderId="5" xfId="4" applyFont="1" applyBorder="1" applyAlignment="1">
      <alignment horizontal="center" vertical="center"/>
    </xf>
    <xf numFmtId="0" fontId="42" fillId="0" borderId="19" xfId="4" applyFont="1" applyBorder="1" applyAlignment="1">
      <alignment horizontal="center" vertical="center"/>
    </xf>
    <xf numFmtId="0" fontId="42" fillId="0" borderId="2" xfId="4" applyFont="1" applyBorder="1" applyAlignment="1">
      <alignment horizontal="center"/>
    </xf>
    <xf numFmtId="0" fontId="42" fillId="0" borderId="0" xfId="4" applyFont="1" applyAlignment="1">
      <alignment horizontal="center"/>
    </xf>
    <xf numFmtId="0" fontId="28" fillId="0" borderId="0" xfId="4" applyFont="1" applyAlignment="1">
      <alignment horizontal="right"/>
    </xf>
    <xf numFmtId="3" fontId="80" fillId="0" borderId="0" xfId="0" applyNumberFormat="1" applyFont="1" applyBorder="1" applyAlignment="1">
      <alignment horizontal="right" vertical="center"/>
    </xf>
    <xf numFmtId="0" fontId="44" fillId="0" borderId="0" xfId="0" applyFont="1" applyAlignment="1">
      <alignment horizontal="center"/>
    </xf>
    <xf numFmtId="0" fontId="44" fillId="0" borderId="22" xfId="8" applyFont="1" applyFill="1" applyBorder="1" applyAlignment="1">
      <alignment horizontal="center" vertical="top" wrapText="1"/>
    </xf>
    <xf numFmtId="0" fontId="93" fillId="0" borderId="0" xfId="8" applyFont="1" applyFill="1" applyAlignment="1">
      <alignment horizontal="center"/>
    </xf>
    <xf numFmtId="0" fontId="78" fillId="0" borderId="2" xfId="0" applyFont="1" applyFill="1" applyBorder="1" applyAlignment="1">
      <alignment horizontal="center" vertical="top" wrapText="1"/>
    </xf>
    <xf numFmtId="0" fontId="78" fillId="0" borderId="2" xfId="0" applyFont="1" applyFill="1" applyBorder="1" applyAlignment="1">
      <alignment horizontal="left" vertical="top" wrapText="1"/>
    </xf>
    <xf numFmtId="3" fontId="78" fillId="0" borderId="2" xfId="0" applyNumberFormat="1" applyFont="1" applyFill="1" applyBorder="1" applyAlignment="1">
      <alignment horizontal="right" vertical="top" wrapText="1"/>
    </xf>
    <xf numFmtId="0" fontId="79" fillId="0" borderId="2" xfId="0" applyFont="1" applyFill="1" applyBorder="1" applyAlignment="1">
      <alignment horizontal="center" vertical="top" wrapText="1"/>
    </xf>
    <xf numFmtId="0" fontId="79" fillId="0" borderId="2" xfId="0" applyFont="1" applyFill="1" applyBorder="1" applyAlignment="1">
      <alignment horizontal="left" vertical="top" wrapText="1"/>
    </xf>
    <xf numFmtId="3" fontId="79" fillId="0" borderId="2" xfId="0" applyNumberFormat="1" applyFont="1" applyFill="1" applyBorder="1" applyAlignment="1">
      <alignment horizontal="right" vertical="top" wrapText="1"/>
    </xf>
    <xf numFmtId="0" fontId="94" fillId="0" borderId="0" xfId="8" applyFont="1" applyFill="1" applyAlignment="1">
      <alignment horizontal="center"/>
    </xf>
    <xf numFmtId="0" fontId="97" fillId="0" borderId="0" xfId="10" applyFont="1" applyAlignment="1">
      <alignment vertical="center"/>
    </xf>
    <xf numFmtId="0" fontId="18" fillId="0" borderId="0" xfId="10" applyFont="1" applyFill="1" applyAlignment="1">
      <alignment horizontal="center" vertical="center" wrapText="1"/>
    </xf>
    <xf numFmtId="0" fontId="98" fillId="0" borderId="0" xfId="10" applyFont="1" applyFill="1" applyAlignment="1">
      <alignment vertical="center"/>
    </xf>
    <xf numFmtId="0" fontId="97" fillId="0" borderId="0" xfId="10" applyFont="1" applyFill="1" applyAlignment="1">
      <alignment vertical="center"/>
    </xf>
    <xf numFmtId="0" fontId="14" fillId="0" borderId="0" xfId="10" applyFont="1" applyFill="1" applyAlignment="1">
      <alignment horizontal="center" vertical="center" wrapText="1"/>
    </xf>
    <xf numFmtId="0" fontId="98" fillId="0" borderId="0" xfId="10" applyFont="1" applyFill="1" applyAlignment="1">
      <alignment horizontal="center" vertical="center"/>
    </xf>
    <xf numFmtId="0" fontId="28" fillId="0" borderId="0" xfId="10" applyFont="1" applyFill="1" applyAlignment="1">
      <alignment horizontal="right" vertical="center" wrapText="1"/>
    </xf>
    <xf numFmtId="0" fontId="14" fillId="0" borderId="2" xfId="10" applyFont="1" applyFill="1" applyBorder="1" applyAlignment="1">
      <alignment horizontal="center" vertical="center" wrapText="1"/>
    </xf>
    <xf numFmtId="0" fontId="14" fillId="0" borderId="5" xfId="10" applyFont="1" applyBorder="1" applyAlignment="1">
      <alignment horizontal="center" vertical="center" wrapText="1"/>
    </xf>
    <xf numFmtId="0" fontId="14" fillId="0" borderId="7" xfId="10" applyFont="1" applyBorder="1" applyAlignment="1">
      <alignment horizontal="left" vertical="center" wrapText="1"/>
    </xf>
    <xf numFmtId="3" fontId="14" fillId="0" borderId="5" xfId="10" applyNumberFormat="1" applyFont="1" applyFill="1" applyBorder="1" applyAlignment="1">
      <alignment horizontal="right" vertical="top" wrapText="1"/>
    </xf>
    <xf numFmtId="3" fontId="14" fillId="0" borderId="6" xfId="10" applyNumberFormat="1" applyFont="1" applyFill="1" applyBorder="1" applyAlignment="1">
      <alignment horizontal="right" vertical="top" wrapText="1"/>
    </xf>
    <xf numFmtId="3" fontId="14" fillId="0" borderId="7" xfId="10" applyNumberFormat="1" applyFont="1" applyFill="1" applyBorder="1" applyAlignment="1">
      <alignment horizontal="right" vertical="top" wrapText="1"/>
    </xf>
    <xf numFmtId="0" fontId="14" fillId="0" borderId="13" xfId="10" applyFont="1" applyBorder="1" applyAlignment="1">
      <alignment horizontal="center" vertical="center" wrapText="1"/>
    </xf>
    <xf numFmtId="0" fontId="14" fillId="0" borderId="9" xfId="10" applyFont="1" applyBorder="1" applyAlignment="1">
      <alignment horizontal="left" vertical="center" wrapText="1"/>
    </xf>
    <xf numFmtId="3" fontId="14" fillId="0" borderId="13" xfId="10" applyNumberFormat="1" applyFont="1" applyFill="1" applyBorder="1" applyAlignment="1">
      <alignment horizontal="right" vertical="top" wrapText="1"/>
    </xf>
    <xf numFmtId="3" fontId="14" fillId="0" borderId="0" xfId="10" applyNumberFormat="1" applyFont="1" applyFill="1" applyBorder="1" applyAlignment="1">
      <alignment horizontal="right" vertical="top" wrapText="1"/>
    </xf>
    <xf numFmtId="3" fontId="14" fillId="0" borderId="9" xfId="10" applyNumberFormat="1" applyFont="1" applyFill="1" applyBorder="1" applyAlignment="1">
      <alignment horizontal="right" vertical="top" wrapText="1"/>
    </xf>
    <xf numFmtId="0" fontId="18" fillId="0" borderId="82" xfId="10" applyFont="1" applyBorder="1" applyAlignment="1">
      <alignment horizontal="center" vertical="center" wrapText="1"/>
    </xf>
    <xf numFmtId="0" fontId="18" fillId="0" borderId="23" xfId="10" applyFont="1" applyBorder="1" applyAlignment="1">
      <alignment horizontal="left" vertical="center" wrapText="1"/>
    </xf>
    <xf numFmtId="3" fontId="18" fillId="0" borderId="82" xfId="10" applyNumberFormat="1" applyFont="1" applyBorder="1" applyAlignment="1">
      <alignment horizontal="right" vertical="center" wrapText="1"/>
    </xf>
    <xf numFmtId="3" fontId="18" fillId="0" borderId="77" xfId="10" applyNumberFormat="1" applyFont="1" applyBorder="1" applyAlignment="1">
      <alignment horizontal="right" vertical="center" wrapText="1"/>
    </xf>
    <xf numFmtId="3" fontId="18" fillId="0" borderId="23" xfId="10" applyNumberFormat="1" applyFont="1" applyBorder="1" applyAlignment="1">
      <alignment horizontal="right" vertical="center" wrapText="1"/>
    </xf>
    <xf numFmtId="0" fontId="14" fillId="0" borderId="6" xfId="10" applyFont="1" applyBorder="1" applyAlignment="1">
      <alignment horizontal="left" vertical="center" wrapText="1"/>
    </xf>
    <xf numFmtId="0" fontId="14" fillId="0" borderId="0" xfId="10" applyFont="1" applyBorder="1" applyAlignment="1">
      <alignment horizontal="left" vertical="center" wrapText="1"/>
    </xf>
    <xf numFmtId="0" fontId="14" fillId="0" borderId="19" xfId="10" applyFont="1" applyBorder="1" applyAlignment="1">
      <alignment horizontal="center" vertical="center" wrapText="1"/>
    </xf>
    <xf numFmtId="0" fontId="14" fillId="0" borderId="22" xfId="10" applyFont="1" applyBorder="1" applyAlignment="1">
      <alignment horizontal="left" vertical="center" wrapText="1"/>
    </xf>
    <xf numFmtId="0" fontId="18" fillId="0" borderId="77" xfId="10" applyFont="1" applyBorder="1" applyAlignment="1">
      <alignment horizontal="left" vertical="center" wrapText="1"/>
    </xf>
    <xf numFmtId="0" fontId="18" fillId="0" borderId="0" xfId="10" applyFont="1" applyFill="1" applyAlignment="1">
      <alignment vertical="center"/>
    </xf>
    <xf numFmtId="3" fontId="14" fillId="0" borderId="6" xfId="10" applyNumberFormat="1" applyFont="1" applyBorder="1" applyAlignment="1">
      <alignment horizontal="right" vertical="center" wrapText="1"/>
    </xf>
    <xf numFmtId="3" fontId="14" fillId="0" borderId="7" xfId="10" applyNumberFormat="1" applyFont="1" applyBorder="1" applyAlignment="1">
      <alignment horizontal="right" vertical="center" wrapText="1"/>
    </xf>
    <xf numFmtId="3" fontId="14" fillId="0" borderId="0" xfId="10" applyNumberFormat="1" applyFont="1" applyBorder="1" applyAlignment="1">
      <alignment horizontal="right" vertical="center" wrapText="1"/>
    </xf>
    <xf numFmtId="3" fontId="14" fillId="0" borderId="9" xfId="10" applyNumberFormat="1" applyFont="1" applyBorder="1" applyAlignment="1">
      <alignment horizontal="right" vertical="center" wrapText="1"/>
    </xf>
    <xf numFmtId="0" fontId="29" fillId="0" borderId="0" xfId="10" applyFont="1" applyAlignment="1">
      <alignment vertical="center"/>
    </xf>
    <xf numFmtId="0" fontId="14" fillId="0" borderId="0" xfId="10" applyFont="1" applyAlignment="1">
      <alignment vertical="center"/>
    </xf>
    <xf numFmtId="0" fontId="99" fillId="0" borderId="0" xfId="10" applyFont="1" applyAlignment="1">
      <alignment horizontal="right" vertical="center"/>
    </xf>
    <xf numFmtId="0" fontId="44" fillId="0" borderId="0" xfId="10" applyFont="1" applyFill="1" applyAlignment="1">
      <alignment horizontal="center" vertical="center" wrapText="1"/>
    </xf>
    <xf numFmtId="0" fontId="100" fillId="0" borderId="0" xfId="10" applyFont="1" applyFill="1" applyAlignment="1">
      <alignment vertical="center"/>
    </xf>
    <xf numFmtId="3" fontId="22" fillId="0" borderId="126" xfId="6" applyNumberFormat="1" applyFont="1" applyBorder="1"/>
    <xf numFmtId="3" fontId="14" fillId="0" borderId="28" xfId="6" applyNumberFormat="1" applyFont="1" applyBorder="1"/>
    <xf numFmtId="3" fontId="22" fillId="0" borderId="31" xfId="6" applyNumberFormat="1" applyFont="1" applyBorder="1"/>
    <xf numFmtId="3" fontId="30" fillId="0" borderId="26" xfId="6" applyNumberFormat="1" applyFont="1" applyBorder="1"/>
    <xf numFmtId="3" fontId="14" fillId="0" borderId="26" xfId="6" applyNumberFormat="1" applyFont="1" applyBorder="1" applyAlignment="1">
      <alignment vertical="center"/>
    </xf>
    <xf numFmtId="3" fontId="22" fillId="0" borderId="26" xfId="6" applyNumberFormat="1" applyFont="1" applyBorder="1" applyAlignment="1">
      <alignment wrapText="1"/>
    </xf>
    <xf numFmtId="3" fontId="18" fillId="0" borderId="126" xfId="6" applyNumberFormat="1" applyFont="1" applyBorder="1"/>
    <xf numFmtId="3" fontId="15" fillId="0" borderId="49" xfId="6" applyNumberFormat="1" applyFont="1" applyBorder="1"/>
    <xf numFmtId="0" fontId="18" fillId="0" borderId="26" xfId="6" applyFont="1" applyBorder="1"/>
    <xf numFmtId="0" fontId="95" fillId="0" borderId="0" xfId="8" applyFont="1" applyFill="1" applyAlignment="1">
      <alignment horizontal="right"/>
    </xf>
    <xf numFmtId="3" fontId="80" fillId="0" borderId="0" xfId="6" applyNumberFormat="1" applyFont="1" applyAlignment="1">
      <alignment horizontal="right"/>
    </xf>
    <xf numFmtId="3" fontId="13" fillId="0" borderId="0" xfId="6" applyNumberFormat="1" applyFont="1" applyAlignment="1">
      <alignment horizontal="right" vertical="top" wrapText="1"/>
    </xf>
    <xf numFmtId="3" fontId="15" fillId="0" borderId="0" xfId="0" applyNumberFormat="1" applyFont="1" applyAlignment="1">
      <alignment horizontal="right"/>
    </xf>
    <xf numFmtId="3" fontId="14" fillId="0" borderId="0" xfId="0" applyNumberFormat="1" applyFont="1" applyAlignment="1">
      <alignment horizontal="right"/>
    </xf>
    <xf numFmtId="0" fontId="63" fillId="0" borderId="0" xfId="6" applyFont="1" applyAlignment="1">
      <alignment horizontal="center"/>
    </xf>
    <xf numFmtId="0" fontId="63" fillId="0" borderId="0" xfId="6" applyFont="1" applyAlignment="1">
      <alignment horizontal="center" vertical="center"/>
    </xf>
  </cellXfs>
  <cellStyles count="11">
    <cellStyle name="Hivatkozás 2" xfId="7" xr:uid="{805B1548-78C9-4C84-9638-38F83486CE6A}"/>
    <cellStyle name="Normál" xfId="0" builtinId="0"/>
    <cellStyle name="Normál 2" xfId="6" xr:uid="{E3DC22D8-7D44-4E8E-AA1B-21F30DA12F5B}"/>
    <cellStyle name="Normál 3" xfId="8" xr:uid="{804EED33-8AE0-4737-ACC8-D95AC9A1C714}"/>
    <cellStyle name="Normál 4" xfId="10" xr:uid="{31F8288C-8120-4CB5-893A-B511B8D12A32}"/>
    <cellStyle name="Normál_004.03. 2013. évi  Költségvetés táblázatai (2013.03.07.) 16 óra." xfId="2" xr:uid="{CC222F28-6BCD-4025-A83C-CB1062756690}"/>
    <cellStyle name="Normál_006 00  Közvetett támogatás" xfId="9" xr:uid="{3F376919-B0F4-4347-B15D-98DE562D5AC4}"/>
    <cellStyle name="Normál_2006.I.févi pénzügyi mérleg" xfId="1" xr:uid="{38A78F8F-FE0B-47A1-BBA1-C258798BDD4C}"/>
    <cellStyle name="Normál_beszám. 99. év" xfId="5" xr:uid="{5620ED81-9891-4D9C-9302-B0F5F2B43B04}"/>
    <cellStyle name="Normál_helyi adóbevételek alakulása" xfId="3" xr:uid="{F607D801-FB26-45EF-90E3-DDFE79FBB8B1}"/>
    <cellStyle name="Normál_Kiss Anita_Hitelállomány 2014 01 01" xfId="4" xr:uid="{AF06AB27-BAD9-4670-A7C9-9EC7B985455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13</xdr:row>
      <xdr:rowOff>0</xdr:rowOff>
    </xdr:from>
    <xdr:to>
      <xdr:col>11</xdr:col>
      <xdr:colOff>9525</xdr:colOff>
      <xdr:row>14</xdr:row>
      <xdr:rowOff>0</xdr:rowOff>
    </xdr:to>
    <xdr:cxnSp macro="">
      <xdr:nvCxnSpPr>
        <xdr:cNvPr id="2" name="Egyenes összekötő 1">
          <a:extLst>
            <a:ext uri="{FF2B5EF4-FFF2-40B4-BE49-F238E27FC236}">
              <a16:creationId xmlns:a16="http://schemas.microsoft.com/office/drawing/2014/main" id="{FCD9C273-C4B9-4096-BF9D-AFA0BAB1AB08}"/>
            </a:ext>
          </a:extLst>
        </xdr:cNvPr>
        <xdr:cNvCxnSpPr/>
      </xdr:nvCxnSpPr>
      <xdr:spPr>
        <a:xfrm flipV="1">
          <a:off x="5553075" y="3743325"/>
          <a:ext cx="523875" cy="161925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13</xdr:row>
      <xdr:rowOff>0</xdr:rowOff>
    </xdr:from>
    <xdr:to>
      <xdr:col>12</xdr:col>
      <xdr:colOff>9525</xdr:colOff>
      <xdr:row>14</xdr:row>
      <xdr:rowOff>0</xdr:rowOff>
    </xdr:to>
    <xdr:cxnSp macro="">
      <xdr:nvCxnSpPr>
        <xdr:cNvPr id="3" name="Egyenes összekötő 2">
          <a:extLst>
            <a:ext uri="{FF2B5EF4-FFF2-40B4-BE49-F238E27FC236}">
              <a16:creationId xmlns:a16="http://schemas.microsoft.com/office/drawing/2014/main" id="{5726554C-F345-4474-9575-91042EEFB5F1}"/>
            </a:ext>
          </a:extLst>
        </xdr:cNvPr>
        <xdr:cNvCxnSpPr/>
      </xdr:nvCxnSpPr>
      <xdr:spPr>
        <a:xfrm flipV="1">
          <a:off x="6067425" y="3743325"/>
          <a:ext cx="523875" cy="161925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13</xdr:row>
      <xdr:rowOff>0</xdr:rowOff>
    </xdr:from>
    <xdr:to>
      <xdr:col>12</xdr:col>
      <xdr:colOff>9525</xdr:colOff>
      <xdr:row>14</xdr:row>
      <xdr:rowOff>0</xdr:rowOff>
    </xdr:to>
    <xdr:cxnSp macro="">
      <xdr:nvCxnSpPr>
        <xdr:cNvPr id="4" name="Egyenes összekötő 3">
          <a:extLst>
            <a:ext uri="{FF2B5EF4-FFF2-40B4-BE49-F238E27FC236}">
              <a16:creationId xmlns:a16="http://schemas.microsoft.com/office/drawing/2014/main" id="{2BEB036D-AE9D-4E23-AE88-501802F2F7E9}"/>
            </a:ext>
          </a:extLst>
        </xdr:cNvPr>
        <xdr:cNvCxnSpPr/>
      </xdr:nvCxnSpPr>
      <xdr:spPr>
        <a:xfrm flipV="1">
          <a:off x="6067425" y="3743325"/>
          <a:ext cx="523875" cy="161925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0</xdr:colOff>
      <xdr:row>13</xdr:row>
      <xdr:rowOff>0</xdr:rowOff>
    </xdr:from>
    <xdr:to>
      <xdr:col>13</xdr:col>
      <xdr:colOff>9525</xdr:colOff>
      <xdr:row>14</xdr:row>
      <xdr:rowOff>0</xdr:rowOff>
    </xdr:to>
    <xdr:cxnSp macro="">
      <xdr:nvCxnSpPr>
        <xdr:cNvPr id="5" name="Egyenes összekötő 4">
          <a:extLst>
            <a:ext uri="{FF2B5EF4-FFF2-40B4-BE49-F238E27FC236}">
              <a16:creationId xmlns:a16="http://schemas.microsoft.com/office/drawing/2014/main" id="{8EB030B6-080D-44EF-BC28-2AEE90A7B5B0}"/>
            </a:ext>
          </a:extLst>
        </xdr:cNvPr>
        <xdr:cNvCxnSpPr/>
      </xdr:nvCxnSpPr>
      <xdr:spPr>
        <a:xfrm flipV="1">
          <a:off x="6581775" y="3743325"/>
          <a:ext cx="523875" cy="161925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0</xdr:colOff>
      <xdr:row>13</xdr:row>
      <xdr:rowOff>0</xdr:rowOff>
    </xdr:from>
    <xdr:to>
      <xdr:col>13</xdr:col>
      <xdr:colOff>9525</xdr:colOff>
      <xdr:row>14</xdr:row>
      <xdr:rowOff>0</xdr:rowOff>
    </xdr:to>
    <xdr:cxnSp macro="">
      <xdr:nvCxnSpPr>
        <xdr:cNvPr id="6" name="Egyenes összekötő 5">
          <a:extLst>
            <a:ext uri="{FF2B5EF4-FFF2-40B4-BE49-F238E27FC236}">
              <a16:creationId xmlns:a16="http://schemas.microsoft.com/office/drawing/2014/main" id="{B9A264D0-BEA3-4B84-A4ED-6F26A2B3C0CE}"/>
            </a:ext>
          </a:extLst>
        </xdr:cNvPr>
        <xdr:cNvCxnSpPr/>
      </xdr:nvCxnSpPr>
      <xdr:spPr>
        <a:xfrm flipV="1">
          <a:off x="6581775" y="3743325"/>
          <a:ext cx="523875" cy="161925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0</xdr:colOff>
      <xdr:row>13</xdr:row>
      <xdr:rowOff>0</xdr:rowOff>
    </xdr:from>
    <xdr:to>
      <xdr:col>13</xdr:col>
      <xdr:colOff>9525</xdr:colOff>
      <xdr:row>14</xdr:row>
      <xdr:rowOff>0</xdr:rowOff>
    </xdr:to>
    <xdr:cxnSp macro="">
      <xdr:nvCxnSpPr>
        <xdr:cNvPr id="7" name="Egyenes összekötő 6">
          <a:extLst>
            <a:ext uri="{FF2B5EF4-FFF2-40B4-BE49-F238E27FC236}">
              <a16:creationId xmlns:a16="http://schemas.microsoft.com/office/drawing/2014/main" id="{9EE9EF38-D03E-44E1-94C0-96DE94822E7B}"/>
            </a:ext>
          </a:extLst>
        </xdr:cNvPr>
        <xdr:cNvCxnSpPr/>
      </xdr:nvCxnSpPr>
      <xdr:spPr>
        <a:xfrm flipV="1">
          <a:off x="6581775" y="3743325"/>
          <a:ext cx="523875" cy="161925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0</xdr:colOff>
      <xdr:row>13</xdr:row>
      <xdr:rowOff>0</xdr:rowOff>
    </xdr:from>
    <xdr:to>
      <xdr:col>14</xdr:col>
      <xdr:colOff>9525</xdr:colOff>
      <xdr:row>14</xdr:row>
      <xdr:rowOff>0</xdr:rowOff>
    </xdr:to>
    <xdr:cxnSp macro="">
      <xdr:nvCxnSpPr>
        <xdr:cNvPr id="8" name="Egyenes összekötő 7">
          <a:extLst>
            <a:ext uri="{FF2B5EF4-FFF2-40B4-BE49-F238E27FC236}">
              <a16:creationId xmlns:a16="http://schemas.microsoft.com/office/drawing/2014/main" id="{A6F3A504-D8B3-402E-BA65-1FC861935CD0}"/>
            </a:ext>
          </a:extLst>
        </xdr:cNvPr>
        <xdr:cNvCxnSpPr/>
      </xdr:nvCxnSpPr>
      <xdr:spPr>
        <a:xfrm flipV="1">
          <a:off x="7096125" y="3743325"/>
          <a:ext cx="523875" cy="161925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0</xdr:colOff>
      <xdr:row>13</xdr:row>
      <xdr:rowOff>0</xdr:rowOff>
    </xdr:from>
    <xdr:to>
      <xdr:col>14</xdr:col>
      <xdr:colOff>9525</xdr:colOff>
      <xdr:row>14</xdr:row>
      <xdr:rowOff>0</xdr:rowOff>
    </xdr:to>
    <xdr:cxnSp macro="">
      <xdr:nvCxnSpPr>
        <xdr:cNvPr id="9" name="Egyenes összekötő 8">
          <a:extLst>
            <a:ext uri="{FF2B5EF4-FFF2-40B4-BE49-F238E27FC236}">
              <a16:creationId xmlns:a16="http://schemas.microsoft.com/office/drawing/2014/main" id="{56229EC2-B80A-4C4C-93CE-BFF0BAAD61D3}"/>
            </a:ext>
          </a:extLst>
        </xdr:cNvPr>
        <xdr:cNvCxnSpPr/>
      </xdr:nvCxnSpPr>
      <xdr:spPr>
        <a:xfrm flipV="1">
          <a:off x="7096125" y="3743325"/>
          <a:ext cx="523875" cy="161925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0</xdr:colOff>
      <xdr:row>13</xdr:row>
      <xdr:rowOff>0</xdr:rowOff>
    </xdr:from>
    <xdr:to>
      <xdr:col>14</xdr:col>
      <xdr:colOff>9525</xdr:colOff>
      <xdr:row>14</xdr:row>
      <xdr:rowOff>0</xdr:rowOff>
    </xdr:to>
    <xdr:cxnSp macro="">
      <xdr:nvCxnSpPr>
        <xdr:cNvPr id="10" name="Egyenes összekötő 9">
          <a:extLst>
            <a:ext uri="{FF2B5EF4-FFF2-40B4-BE49-F238E27FC236}">
              <a16:creationId xmlns:a16="http://schemas.microsoft.com/office/drawing/2014/main" id="{7C10EE4B-F5FC-479A-9695-6B56917E8DDC}"/>
            </a:ext>
          </a:extLst>
        </xdr:cNvPr>
        <xdr:cNvCxnSpPr/>
      </xdr:nvCxnSpPr>
      <xdr:spPr>
        <a:xfrm flipV="1">
          <a:off x="7096125" y="3743325"/>
          <a:ext cx="523875" cy="161925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0</xdr:colOff>
      <xdr:row>13</xdr:row>
      <xdr:rowOff>0</xdr:rowOff>
    </xdr:from>
    <xdr:to>
      <xdr:col>14</xdr:col>
      <xdr:colOff>9525</xdr:colOff>
      <xdr:row>14</xdr:row>
      <xdr:rowOff>0</xdr:rowOff>
    </xdr:to>
    <xdr:cxnSp macro="">
      <xdr:nvCxnSpPr>
        <xdr:cNvPr id="11" name="Egyenes összekötő 10">
          <a:extLst>
            <a:ext uri="{FF2B5EF4-FFF2-40B4-BE49-F238E27FC236}">
              <a16:creationId xmlns:a16="http://schemas.microsoft.com/office/drawing/2014/main" id="{51321630-E06E-41D3-A1BB-398B0827F78E}"/>
            </a:ext>
          </a:extLst>
        </xdr:cNvPr>
        <xdr:cNvCxnSpPr/>
      </xdr:nvCxnSpPr>
      <xdr:spPr>
        <a:xfrm flipV="1">
          <a:off x="7096125" y="3743325"/>
          <a:ext cx="523875" cy="161925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0</xdr:colOff>
      <xdr:row>17</xdr:row>
      <xdr:rowOff>9525</xdr:rowOff>
    </xdr:from>
    <xdr:to>
      <xdr:col>9</xdr:col>
      <xdr:colOff>19050</xdr:colOff>
      <xdr:row>18</xdr:row>
      <xdr:rowOff>0</xdr:rowOff>
    </xdr:to>
    <xdr:cxnSp macro="">
      <xdr:nvCxnSpPr>
        <xdr:cNvPr id="12" name="Egyenes összekötő 11">
          <a:extLst>
            <a:ext uri="{FF2B5EF4-FFF2-40B4-BE49-F238E27FC236}">
              <a16:creationId xmlns:a16="http://schemas.microsoft.com/office/drawing/2014/main" id="{3AD932C9-D2B2-402E-B8D2-0E4B2214A1EA}"/>
            </a:ext>
          </a:extLst>
        </xdr:cNvPr>
        <xdr:cNvCxnSpPr/>
      </xdr:nvCxnSpPr>
      <xdr:spPr>
        <a:xfrm flipV="1">
          <a:off x="4524375" y="4543425"/>
          <a:ext cx="533400" cy="1905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0</xdr:colOff>
      <xdr:row>13</xdr:row>
      <xdr:rowOff>0</xdr:rowOff>
    </xdr:from>
    <xdr:to>
      <xdr:col>15</xdr:col>
      <xdr:colOff>9525</xdr:colOff>
      <xdr:row>14</xdr:row>
      <xdr:rowOff>0</xdr:rowOff>
    </xdr:to>
    <xdr:cxnSp macro="">
      <xdr:nvCxnSpPr>
        <xdr:cNvPr id="13" name="Egyenes összekötő 12">
          <a:extLst>
            <a:ext uri="{FF2B5EF4-FFF2-40B4-BE49-F238E27FC236}">
              <a16:creationId xmlns:a16="http://schemas.microsoft.com/office/drawing/2014/main" id="{769BB658-8D36-42CA-A20D-E974CE285675}"/>
            </a:ext>
          </a:extLst>
        </xdr:cNvPr>
        <xdr:cNvCxnSpPr/>
      </xdr:nvCxnSpPr>
      <xdr:spPr>
        <a:xfrm flipV="1">
          <a:off x="7610475" y="3743325"/>
          <a:ext cx="523875" cy="161925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0</xdr:colOff>
      <xdr:row>13</xdr:row>
      <xdr:rowOff>0</xdr:rowOff>
    </xdr:from>
    <xdr:to>
      <xdr:col>15</xdr:col>
      <xdr:colOff>9525</xdr:colOff>
      <xdr:row>14</xdr:row>
      <xdr:rowOff>0</xdr:rowOff>
    </xdr:to>
    <xdr:cxnSp macro="">
      <xdr:nvCxnSpPr>
        <xdr:cNvPr id="14" name="Egyenes összekötő 13">
          <a:extLst>
            <a:ext uri="{FF2B5EF4-FFF2-40B4-BE49-F238E27FC236}">
              <a16:creationId xmlns:a16="http://schemas.microsoft.com/office/drawing/2014/main" id="{17136846-575D-4B50-8D5B-F5FC428DE61F}"/>
            </a:ext>
          </a:extLst>
        </xdr:cNvPr>
        <xdr:cNvCxnSpPr/>
      </xdr:nvCxnSpPr>
      <xdr:spPr>
        <a:xfrm flipV="1">
          <a:off x="7610475" y="3743325"/>
          <a:ext cx="523875" cy="161925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0</xdr:colOff>
      <xdr:row>13</xdr:row>
      <xdr:rowOff>0</xdr:rowOff>
    </xdr:from>
    <xdr:to>
      <xdr:col>15</xdr:col>
      <xdr:colOff>9525</xdr:colOff>
      <xdr:row>14</xdr:row>
      <xdr:rowOff>0</xdr:rowOff>
    </xdr:to>
    <xdr:cxnSp macro="">
      <xdr:nvCxnSpPr>
        <xdr:cNvPr id="15" name="Egyenes összekötő 14">
          <a:extLst>
            <a:ext uri="{FF2B5EF4-FFF2-40B4-BE49-F238E27FC236}">
              <a16:creationId xmlns:a16="http://schemas.microsoft.com/office/drawing/2014/main" id="{33DC3963-DA51-4351-B105-DCD33E0CD10C}"/>
            </a:ext>
          </a:extLst>
        </xdr:cNvPr>
        <xdr:cNvCxnSpPr/>
      </xdr:nvCxnSpPr>
      <xdr:spPr>
        <a:xfrm flipV="1">
          <a:off x="7610475" y="3743325"/>
          <a:ext cx="523875" cy="161925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0</xdr:colOff>
      <xdr:row>13</xdr:row>
      <xdr:rowOff>0</xdr:rowOff>
    </xdr:from>
    <xdr:to>
      <xdr:col>15</xdr:col>
      <xdr:colOff>9525</xdr:colOff>
      <xdr:row>14</xdr:row>
      <xdr:rowOff>0</xdr:rowOff>
    </xdr:to>
    <xdr:cxnSp macro="">
      <xdr:nvCxnSpPr>
        <xdr:cNvPr id="16" name="Egyenes összekötő 15">
          <a:extLst>
            <a:ext uri="{FF2B5EF4-FFF2-40B4-BE49-F238E27FC236}">
              <a16:creationId xmlns:a16="http://schemas.microsoft.com/office/drawing/2014/main" id="{3BA011A3-CD34-4D37-80E4-BE5EF9BD96B7}"/>
            </a:ext>
          </a:extLst>
        </xdr:cNvPr>
        <xdr:cNvCxnSpPr/>
      </xdr:nvCxnSpPr>
      <xdr:spPr>
        <a:xfrm flipV="1">
          <a:off x="7610475" y="3743325"/>
          <a:ext cx="523875" cy="161925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0</xdr:colOff>
      <xdr:row>13</xdr:row>
      <xdr:rowOff>0</xdr:rowOff>
    </xdr:from>
    <xdr:to>
      <xdr:col>16</xdr:col>
      <xdr:colOff>9525</xdr:colOff>
      <xdr:row>14</xdr:row>
      <xdr:rowOff>0</xdr:rowOff>
    </xdr:to>
    <xdr:cxnSp macro="">
      <xdr:nvCxnSpPr>
        <xdr:cNvPr id="17" name="Egyenes összekötő 16">
          <a:extLst>
            <a:ext uri="{FF2B5EF4-FFF2-40B4-BE49-F238E27FC236}">
              <a16:creationId xmlns:a16="http://schemas.microsoft.com/office/drawing/2014/main" id="{38192C81-02CB-4D9E-B64A-5EDD5FB13D6B}"/>
            </a:ext>
          </a:extLst>
        </xdr:cNvPr>
        <xdr:cNvCxnSpPr/>
      </xdr:nvCxnSpPr>
      <xdr:spPr>
        <a:xfrm flipV="1">
          <a:off x="8124825" y="3743325"/>
          <a:ext cx="523875" cy="161925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0</xdr:colOff>
      <xdr:row>13</xdr:row>
      <xdr:rowOff>0</xdr:rowOff>
    </xdr:from>
    <xdr:to>
      <xdr:col>16</xdr:col>
      <xdr:colOff>9525</xdr:colOff>
      <xdr:row>14</xdr:row>
      <xdr:rowOff>0</xdr:rowOff>
    </xdr:to>
    <xdr:cxnSp macro="">
      <xdr:nvCxnSpPr>
        <xdr:cNvPr id="18" name="Egyenes összekötő 17">
          <a:extLst>
            <a:ext uri="{FF2B5EF4-FFF2-40B4-BE49-F238E27FC236}">
              <a16:creationId xmlns:a16="http://schemas.microsoft.com/office/drawing/2014/main" id="{16A6F72D-C5C0-42A1-9E18-847BCD78F9F1}"/>
            </a:ext>
          </a:extLst>
        </xdr:cNvPr>
        <xdr:cNvCxnSpPr/>
      </xdr:nvCxnSpPr>
      <xdr:spPr>
        <a:xfrm flipV="1">
          <a:off x="8124825" y="3743325"/>
          <a:ext cx="523875" cy="161925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0</xdr:colOff>
      <xdr:row>13</xdr:row>
      <xdr:rowOff>0</xdr:rowOff>
    </xdr:from>
    <xdr:to>
      <xdr:col>16</xdr:col>
      <xdr:colOff>9525</xdr:colOff>
      <xdr:row>14</xdr:row>
      <xdr:rowOff>0</xdr:rowOff>
    </xdr:to>
    <xdr:cxnSp macro="">
      <xdr:nvCxnSpPr>
        <xdr:cNvPr id="19" name="Egyenes összekötő 18">
          <a:extLst>
            <a:ext uri="{FF2B5EF4-FFF2-40B4-BE49-F238E27FC236}">
              <a16:creationId xmlns:a16="http://schemas.microsoft.com/office/drawing/2014/main" id="{CAF29AA1-911F-469E-8820-6C5AAAC79CBC}"/>
            </a:ext>
          </a:extLst>
        </xdr:cNvPr>
        <xdr:cNvCxnSpPr/>
      </xdr:nvCxnSpPr>
      <xdr:spPr>
        <a:xfrm flipV="1">
          <a:off x="8124825" y="3743325"/>
          <a:ext cx="523875" cy="161925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0</xdr:colOff>
      <xdr:row>13</xdr:row>
      <xdr:rowOff>0</xdr:rowOff>
    </xdr:from>
    <xdr:to>
      <xdr:col>16</xdr:col>
      <xdr:colOff>9525</xdr:colOff>
      <xdr:row>14</xdr:row>
      <xdr:rowOff>0</xdr:rowOff>
    </xdr:to>
    <xdr:cxnSp macro="">
      <xdr:nvCxnSpPr>
        <xdr:cNvPr id="20" name="Egyenes összekötő 19">
          <a:extLst>
            <a:ext uri="{FF2B5EF4-FFF2-40B4-BE49-F238E27FC236}">
              <a16:creationId xmlns:a16="http://schemas.microsoft.com/office/drawing/2014/main" id="{2876B802-0248-4D6C-82D0-302CE07879A0}"/>
            </a:ext>
          </a:extLst>
        </xdr:cNvPr>
        <xdr:cNvCxnSpPr/>
      </xdr:nvCxnSpPr>
      <xdr:spPr>
        <a:xfrm flipV="1">
          <a:off x="8124825" y="3743325"/>
          <a:ext cx="523875" cy="161925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0</xdr:colOff>
      <xdr:row>13</xdr:row>
      <xdr:rowOff>0</xdr:rowOff>
    </xdr:from>
    <xdr:to>
      <xdr:col>17</xdr:col>
      <xdr:colOff>9525</xdr:colOff>
      <xdr:row>14</xdr:row>
      <xdr:rowOff>0</xdr:rowOff>
    </xdr:to>
    <xdr:cxnSp macro="">
      <xdr:nvCxnSpPr>
        <xdr:cNvPr id="21" name="Egyenes összekötő 20">
          <a:extLst>
            <a:ext uri="{FF2B5EF4-FFF2-40B4-BE49-F238E27FC236}">
              <a16:creationId xmlns:a16="http://schemas.microsoft.com/office/drawing/2014/main" id="{4A1D405D-1415-4E55-95E9-2C8E0D9C080F}"/>
            </a:ext>
          </a:extLst>
        </xdr:cNvPr>
        <xdr:cNvCxnSpPr/>
      </xdr:nvCxnSpPr>
      <xdr:spPr>
        <a:xfrm flipV="1">
          <a:off x="8639175" y="3743325"/>
          <a:ext cx="523875" cy="161925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0</xdr:colOff>
      <xdr:row>13</xdr:row>
      <xdr:rowOff>0</xdr:rowOff>
    </xdr:from>
    <xdr:to>
      <xdr:col>17</xdr:col>
      <xdr:colOff>9525</xdr:colOff>
      <xdr:row>14</xdr:row>
      <xdr:rowOff>0</xdr:rowOff>
    </xdr:to>
    <xdr:cxnSp macro="">
      <xdr:nvCxnSpPr>
        <xdr:cNvPr id="22" name="Egyenes összekötő 21">
          <a:extLst>
            <a:ext uri="{FF2B5EF4-FFF2-40B4-BE49-F238E27FC236}">
              <a16:creationId xmlns:a16="http://schemas.microsoft.com/office/drawing/2014/main" id="{DD34718C-E550-440A-A986-C98704AAEE0E}"/>
            </a:ext>
          </a:extLst>
        </xdr:cNvPr>
        <xdr:cNvCxnSpPr/>
      </xdr:nvCxnSpPr>
      <xdr:spPr>
        <a:xfrm flipV="1">
          <a:off x="8639175" y="3743325"/>
          <a:ext cx="523875" cy="161925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0</xdr:colOff>
      <xdr:row>13</xdr:row>
      <xdr:rowOff>0</xdr:rowOff>
    </xdr:from>
    <xdr:to>
      <xdr:col>17</xdr:col>
      <xdr:colOff>9525</xdr:colOff>
      <xdr:row>14</xdr:row>
      <xdr:rowOff>0</xdr:rowOff>
    </xdr:to>
    <xdr:cxnSp macro="">
      <xdr:nvCxnSpPr>
        <xdr:cNvPr id="23" name="Egyenes összekötő 22">
          <a:extLst>
            <a:ext uri="{FF2B5EF4-FFF2-40B4-BE49-F238E27FC236}">
              <a16:creationId xmlns:a16="http://schemas.microsoft.com/office/drawing/2014/main" id="{7B931CD4-44FC-47E4-B71B-EE1F5ABB4C6A}"/>
            </a:ext>
          </a:extLst>
        </xdr:cNvPr>
        <xdr:cNvCxnSpPr/>
      </xdr:nvCxnSpPr>
      <xdr:spPr>
        <a:xfrm flipV="1">
          <a:off x="8639175" y="3743325"/>
          <a:ext cx="523875" cy="161925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0</xdr:colOff>
      <xdr:row>13</xdr:row>
      <xdr:rowOff>0</xdr:rowOff>
    </xdr:from>
    <xdr:to>
      <xdr:col>17</xdr:col>
      <xdr:colOff>9525</xdr:colOff>
      <xdr:row>14</xdr:row>
      <xdr:rowOff>0</xdr:rowOff>
    </xdr:to>
    <xdr:cxnSp macro="">
      <xdr:nvCxnSpPr>
        <xdr:cNvPr id="24" name="Egyenes összekötő 23">
          <a:extLst>
            <a:ext uri="{FF2B5EF4-FFF2-40B4-BE49-F238E27FC236}">
              <a16:creationId xmlns:a16="http://schemas.microsoft.com/office/drawing/2014/main" id="{6F803C85-6A9C-449A-975C-FF4BCCA7F261}"/>
            </a:ext>
          </a:extLst>
        </xdr:cNvPr>
        <xdr:cNvCxnSpPr/>
      </xdr:nvCxnSpPr>
      <xdr:spPr>
        <a:xfrm flipV="1">
          <a:off x="8639175" y="3743325"/>
          <a:ext cx="523875" cy="161925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zinten.laszlo/Documents/Hivatal/K&#233;pvisel&#337;test&#252;leti%20&#252;l&#233;sek/2025/febru&#225;r%2028/2024.%20&#233;vi%204.sz.%20mod%20ktv%20mell&#233;kletek_vegso%20febru&#225;r27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Osszevont%20(konszolidalt)%20beszamolo_734378_2025_05_06_08_5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Össz.önkor.mérleg."/>
      <sheetName val="működ. mérleg "/>
      <sheetName val="felhalm. mérleg"/>
      <sheetName val="2024 évi állami tám"/>
      <sheetName val="közhatalmi bevételek"/>
      <sheetName val="tám, végl. pe.átv  "/>
      <sheetName val="felh. bev.  "/>
      <sheetName val="mc.pe.átad"/>
      <sheetName val="felhalm. kiad.  "/>
      <sheetName val="tartalék"/>
      <sheetName val="ellátottak önk."/>
      <sheetName val="pü.mérleg Önkorm."/>
      <sheetName val="ÖNK kötelező-nem kötelező"/>
      <sheetName val="Egyéb ki nem emelt"/>
      <sheetName val="Intézm kötelező-nem kötelező"/>
      <sheetName val="pü.mérleg Hivatal"/>
      <sheetName val="püm. GAMESZ. "/>
      <sheetName val="püm Festetics"/>
      <sheetName val="püm-TASZII."/>
      <sheetName val="likvid"/>
      <sheetName val="létszám"/>
      <sheetName val="hitelállomány "/>
      <sheetName val="Kötváll ÖNK"/>
      <sheetName val="közvetett t.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>
        <row r="14">
          <cell r="AA14">
            <v>3351</v>
          </cell>
        </row>
      </sheetData>
      <sheetData sheetId="15"/>
      <sheetData sheetId="16"/>
      <sheetData sheetId="17">
        <row r="44">
          <cell r="C44">
            <v>0</v>
          </cell>
        </row>
      </sheetData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ímlap"/>
      <sheetName val="Tartalom"/>
      <sheetName val="99"/>
      <sheetName val="Össz.p-i.mérleg"/>
      <sheetName val="K01"/>
      <sheetName val="K02"/>
      <sheetName val="K03"/>
      <sheetName val="K04"/>
      <sheetName val="K.mérleg"/>
      <sheetName val="K.eredm."/>
      <sheetName val="közhatalmi bevételek"/>
    </sheetNames>
    <sheetDataSet>
      <sheetData sheetId="0"/>
      <sheetData sheetId="1"/>
      <sheetData sheetId="2"/>
      <sheetData sheetId="3"/>
      <sheetData sheetId="4">
        <row r="19">
          <cell r="E19">
            <v>1070814195</v>
          </cell>
        </row>
        <row r="20">
          <cell r="E20">
            <v>151035332</v>
          </cell>
        </row>
        <row r="55">
          <cell r="E55">
            <v>1257171661</v>
          </cell>
        </row>
        <row r="59">
          <cell r="E59">
            <v>8480800</v>
          </cell>
        </row>
        <row r="62">
          <cell r="E62">
            <v>178677397</v>
          </cell>
        </row>
        <row r="63">
          <cell r="E63">
            <v>3198378</v>
          </cell>
        </row>
        <row r="70">
          <cell r="E70">
            <v>221643118</v>
          </cell>
        </row>
        <row r="80">
          <cell r="E80">
            <v>332894647</v>
          </cell>
        </row>
        <row r="83">
          <cell r="E83">
            <v>7912894</v>
          </cell>
        </row>
        <row r="85">
          <cell r="E85">
            <v>1637157</v>
          </cell>
        </row>
        <row r="86">
          <cell r="E86">
            <v>63281000</v>
          </cell>
        </row>
      </sheetData>
      <sheetData sheetId="5">
        <row r="12">
          <cell r="E12">
            <v>568527387</v>
          </cell>
        </row>
        <row r="13">
          <cell r="E13">
            <v>27142178</v>
          </cell>
        </row>
        <row r="21">
          <cell r="E21">
            <v>5999988</v>
          </cell>
        </row>
        <row r="35">
          <cell r="E35">
            <v>1792316962</v>
          </cell>
        </row>
        <row r="50">
          <cell r="E50">
            <v>631441836</v>
          </cell>
        </row>
        <row r="51">
          <cell r="E51">
            <v>219113000</v>
          </cell>
        </row>
        <row r="53">
          <cell r="E53">
            <v>982285</v>
          </cell>
        </row>
        <row r="58">
          <cell r="E58">
            <v>1412634</v>
          </cell>
        </row>
        <row r="61">
          <cell r="E61">
            <v>2498150</v>
          </cell>
        </row>
      </sheetData>
      <sheetData sheetId="6">
        <row r="6">
          <cell r="E6">
            <v>149723856</v>
          </cell>
        </row>
        <row r="7">
          <cell r="E7">
            <v>123560969</v>
          </cell>
        </row>
      </sheetData>
      <sheetData sheetId="7">
        <row r="7">
          <cell r="C7">
            <v>122831153</v>
          </cell>
        </row>
      </sheetData>
      <sheetData sheetId="8"/>
      <sheetData sheetId="9"/>
      <sheetData sheetId="10" refreshError="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DE4636-8308-4D74-B478-48AFDC3E4867}">
  <sheetPr codeName="Munka1">
    <tabColor theme="2"/>
    <pageSetUpPr fitToPage="1"/>
  </sheetPr>
  <dimension ref="A2:T58"/>
  <sheetViews>
    <sheetView tabSelected="1" zoomScale="120" workbookViewId="0">
      <selection activeCell="B3" sqref="B3:L3"/>
    </sheetView>
  </sheetViews>
  <sheetFormatPr defaultColWidth="9.140625" defaultRowHeight="11.25" x14ac:dyDescent="0.2"/>
  <cols>
    <col min="1" max="1" width="3.85546875" style="561" customWidth="1"/>
    <col min="2" max="2" width="40.28515625" style="561" bestFit="1" customWidth="1"/>
    <col min="3" max="4" width="13.42578125" style="563" customWidth="1"/>
    <col min="5" max="5" width="4.7109375" style="563" customWidth="1"/>
    <col min="6" max="6" width="41.140625" style="563" bestFit="1" customWidth="1"/>
    <col min="7" max="7" width="14" style="563" customWidth="1"/>
    <col min="8" max="10" width="0" style="561" hidden="1" customWidth="1"/>
    <col min="11" max="11" width="10.85546875" style="561" bestFit="1" customWidth="1"/>
    <col min="12" max="12" width="5.85546875" style="561" customWidth="1"/>
    <col min="13" max="20" width="9.140625" style="561"/>
    <col min="21" max="16384" width="9.140625" style="562"/>
  </cols>
  <sheetData>
    <row r="2" spans="1:20" ht="12.75" customHeight="1" x14ac:dyDescent="0.2">
      <c r="A2" s="1339" t="s">
        <v>828</v>
      </c>
      <c r="B2" s="1339"/>
      <c r="C2" s="1339"/>
      <c r="D2" s="1339"/>
      <c r="E2" s="1339"/>
      <c r="F2" s="1339"/>
      <c r="G2" s="1339"/>
      <c r="H2" s="1339"/>
      <c r="I2" s="1339"/>
      <c r="J2" s="1339"/>
      <c r="K2" s="1339"/>
      <c r="L2" s="1339"/>
    </row>
    <row r="3" spans="1:20" ht="12.75" x14ac:dyDescent="0.2">
      <c r="B3" s="1343" t="s">
        <v>0</v>
      </c>
      <c r="C3" s="1343"/>
      <c r="D3" s="1343"/>
      <c r="E3" s="1343"/>
      <c r="F3" s="1343"/>
      <c r="G3" s="1343"/>
      <c r="H3" s="1343"/>
      <c r="I3" s="1343"/>
      <c r="J3" s="1343"/>
      <c r="K3" s="1343"/>
      <c r="L3" s="1343"/>
    </row>
    <row r="4" spans="1:20" ht="12.75" x14ac:dyDescent="0.2">
      <c r="B4" s="1344" t="s">
        <v>643</v>
      </c>
      <c r="C4" s="1344"/>
      <c r="D4" s="1344"/>
      <c r="E4" s="1344"/>
      <c r="F4" s="1344"/>
      <c r="G4" s="1344"/>
      <c r="H4" s="1344"/>
      <c r="I4" s="1344"/>
      <c r="J4" s="1344"/>
      <c r="K4" s="1344"/>
      <c r="L4" s="1344"/>
    </row>
    <row r="5" spans="1:20" ht="12.75" customHeight="1" x14ac:dyDescent="0.2">
      <c r="A5" s="1090" t="s">
        <v>823</v>
      </c>
      <c r="B5" s="1090"/>
      <c r="C5" s="1090"/>
      <c r="D5" s="1090"/>
      <c r="E5" s="1090"/>
      <c r="F5" s="1090"/>
      <c r="G5" s="1090"/>
      <c r="H5" s="1090"/>
      <c r="I5" s="1090"/>
      <c r="J5" s="1090"/>
      <c r="K5" s="1090"/>
      <c r="L5" s="1090"/>
    </row>
    <row r="6" spans="1:20" ht="12.75" customHeight="1" x14ac:dyDescent="0.2">
      <c r="A6" s="1091" t="s">
        <v>162</v>
      </c>
      <c r="B6" s="1092" t="s">
        <v>163</v>
      </c>
      <c r="C6" s="1093" t="s">
        <v>164</v>
      </c>
      <c r="D6" s="1095" t="s">
        <v>165</v>
      </c>
      <c r="E6" s="1095" t="s">
        <v>166</v>
      </c>
      <c r="F6" s="1097" t="s">
        <v>294</v>
      </c>
      <c r="G6" s="1086" t="s">
        <v>295</v>
      </c>
      <c r="H6" s="564"/>
      <c r="I6" s="564"/>
      <c r="J6" s="564"/>
      <c r="K6" s="1088" t="s">
        <v>296</v>
      </c>
      <c r="L6" s="1088" t="s">
        <v>297</v>
      </c>
      <c r="O6" s="562"/>
      <c r="P6" s="562"/>
      <c r="Q6" s="562"/>
      <c r="R6" s="562"/>
      <c r="S6" s="562"/>
      <c r="T6" s="562"/>
    </row>
    <row r="7" spans="1:20" ht="12.75" customHeight="1" x14ac:dyDescent="0.2">
      <c r="A7" s="1091"/>
      <c r="B7" s="1092"/>
      <c r="C7" s="1094"/>
      <c r="D7" s="1096"/>
      <c r="E7" s="1096"/>
      <c r="F7" s="1098"/>
      <c r="G7" s="1087"/>
      <c r="H7" s="564"/>
      <c r="I7" s="564"/>
      <c r="J7" s="564"/>
      <c r="K7" s="1089"/>
      <c r="L7" s="1089"/>
      <c r="O7" s="562"/>
      <c r="P7" s="562"/>
      <c r="Q7" s="562"/>
      <c r="R7" s="562"/>
      <c r="S7" s="562"/>
      <c r="T7" s="562"/>
    </row>
    <row r="8" spans="1:20" s="573" customFormat="1" ht="36.6" customHeight="1" x14ac:dyDescent="0.2">
      <c r="A8" s="1091"/>
      <c r="B8" s="565" t="s">
        <v>167</v>
      </c>
      <c r="C8" s="566" t="s">
        <v>4</v>
      </c>
      <c r="D8" s="567" t="s">
        <v>522</v>
      </c>
      <c r="E8" s="568" t="s">
        <v>644</v>
      </c>
      <c r="F8" s="569" t="s">
        <v>168</v>
      </c>
      <c r="G8" s="570" t="s">
        <v>4</v>
      </c>
      <c r="H8" s="571"/>
      <c r="I8" s="571"/>
      <c r="J8" s="571"/>
      <c r="K8" s="572" t="s">
        <v>522</v>
      </c>
      <c r="L8" s="572" t="s">
        <v>644</v>
      </c>
      <c r="M8" s="571"/>
      <c r="N8" s="571"/>
    </row>
    <row r="9" spans="1:20" ht="11.45" customHeight="1" x14ac:dyDescent="0.2">
      <c r="A9" s="574">
        <v>1</v>
      </c>
      <c r="B9" s="575" t="s">
        <v>169</v>
      </c>
      <c r="C9" s="576"/>
      <c r="D9" s="576"/>
      <c r="E9" s="577"/>
      <c r="F9" s="578" t="s">
        <v>170</v>
      </c>
      <c r="G9" s="1336"/>
      <c r="K9" s="579"/>
      <c r="L9" s="580"/>
      <c r="O9" s="562"/>
      <c r="P9" s="562"/>
      <c r="Q9" s="562"/>
      <c r="R9" s="562"/>
      <c r="S9" s="562"/>
      <c r="T9" s="562"/>
    </row>
    <row r="10" spans="1:20" x14ac:dyDescent="0.2">
      <c r="A10" s="581">
        <f t="shared" ref="A10:A56" si="0">A9+1</f>
        <v>2</v>
      </c>
      <c r="B10" s="582" t="s">
        <v>645</v>
      </c>
      <c r="C10" s="584"/>
      <c r="D10" s="584"/>
      <c r="E10" s="585"/>
      <c r="F10" s="586" t="s">
        <v>172</v>
      </c>
      <c r="G10" s="598">
        <v>1150142000</v>
      </c>
      <c r="H10" s="563" t="e">
        <f>'[1]pü.mérleg Önkorm.'!#REF!+'[1]pü.mérleg Hivatal'!#REF!+'[1]püm. GAMESZ. '!#REF!+#REF!+'[1]püm-TASZII.'!#REF!</f>
        <v>#REF!</v>
      </c>
      <c r="I10" s="563" t="e">
        <f>'[1]pü.mérleg Önkorm.'!#REF!+'[1]pü.mérleg Hivatal'!#REF!+'[1]püm. GAMESZ. '!#REF!++'[1]püm-TASZII.'!#REF!+#REF!</f>
        <v>#REF!</v>
      </c>
      <c r="J10" s="563" t="e">
        <f>'[1]pü.mérleg Önkorm.'!#REF!+'[1]pü.mérleg Hivatal'!#REF!+'[1]püm. GAMESZ. '!#REF!+#REF!+'[1]püm-TASZII.'!#REF!</f>
        <v>#REF!</v>
      </c>
      <c r="K10" s="587">
        <f>[2]K01!E19</f>
        <v>1070814195</v>
      </c>
      <c r="L10" s="588">
        <f>K10/G10*100</f>
        <v>93.102781656525892</v>
      </c>
      <c r="O10" s="562"/>
      <c r="P10" s="562"/>
      <c r="Q10" s="562"/>
      <c r="R10" s="562"/>
      <c r="S10" s="562"/>
      <c r="T10" s="562"/>
    </row>
    <row r="11" spans="1:20" x14ac:dyDescent="0.2">
      <c r="A11" s="581">
        <f t="shared" si="0"/>
        <v>3</v>
      </c>
      <c r="B11" s="582" t="s">
        <v>173</v>
      </c>
      <c r="C11" s="590">
        <v>568527000</v>
      </c>
      <c r="D11" s="590">
        <f>[2]K02!E12</f>
        <v>568527387</v>
      </c>
      <c r="E11" s="591">
        <f>D11/C11*100</f>
        <v>100.00006807064572</v>
      </c>
      <c r="F11" s="592" t="s">
        <v>174</v>
      </c>
      <c r="G11" s="598">
        <v>170621000</v>
      </c>
      <c r="H11" s="563" t="e">
        <f>'[1]pü.mérleg Önkorm.'!#REF!+'[1]pü.mérleg Hivatal'!#REF!+'[1]püm. GAMESZ. '!#REF!+#REF!+'[1]püm-TASZII.'!#REF!</f>
        <v>#REF!</v>
      </c>
      <c r="I11" s="563" t="e">
        <f>'[1]pü.mérleg Önkorm.'!#REF!+'[1]pü.mérleg Hivatal'!#REF!+'[1]püm. GAMESZ. '!#REF!+#REF!+'[1]püm-TASZII.'!#REF!</f>
        <v>#REF!</v>
      </c>
      <c r="J11" s="563" t="e">
        <f>'[1]pü.mérleg Önkorm.'!#REF!+'[1]pü.mérleg Hivatal'!#REF!+'[1]püm. GAMESZ. '!#REF!+#REF!+'[1]püm-TASZII.'!#REF!</f>
        <v>#REF!</v>
      </c>
      <c r="K11" s="587">
        <f>[2]K01!E20</f>
        <v>151035332</v>
      </c>
      <c r="L11" s="588">
        <f t="shared" ref="L11:L48" si="1">K11/G11*100</f>
        <v>88.520951113872272</v>
      </c>
      <c r="O11" s="562"/>
      <c r="P11" s="562"/>
      <c r="Q11" s="562"/>
      <c r="R11" s="562"/>
      <c r="S11" s="562"/>
      <c r="T11" s="562"/>
    </row>
    <row r="12" spans="1:20" x14ac:dyDescent="0.2">
      <c r="A12" s="581">
        <f t="shared" si="0"/>
        <v>4</v>
      </c>
      <c r="B12" s="582" t="s">
        <v>646</v>
      </c>
      <c r="C12" s="590">
        <v>0</v>
      </c>
      <c r="D12" s="590"/>
      <c r="E12" s="591"/>
      <c r="F12" s="586" t="s">
        <v>176</v>
      </c>
      <c r="G12" s="598">
        <v>1771843000</v>
      </c>
      <c r="H12" s="563" t="e">
        <f>'[1]pü.mérleg Önkorm.'!#REF!+'[1]pü.mérleg Hivatal'!#REF!+'[1]püm. GAMESZ. '!#REF!+#REF!+'[1]püm-TASZII.'!#REF!</f>
        <v>#REF!</v>
      </c>
      <c r="I12" s="563" t="e">
        <f>'[1]pü.mérleg Önkorm.'!#REF!+'[1]pü.mérleg Hivatal'!#REF!+'[1]püm. GAMESZ. '!#REF!+#REF!+'[1]püm-TASZII.'!#REF!</f>
        <v>#REF!</v>
      </c>
      <c r="J12" s="563" t="e">
        <f>'[1]pü.mérleg Önkorm.'!#REF!+'[1]pü.mérleg Hivatal'!#REF!+'[1]püm. GAMESZ. '!#REF!+#REF!+'[1]püm-TASZII.'!#REF!</f>
        <v>#REF!</v>
      </c>
      <c r="K12" s="587">
        <f>[2]K01!E55</f>
        <v>1257171661</v>
      </c>
      <c r="L12" s="588">
        <f t="shared" si="1"/>
        <v>70.952768445059746</v>
      </c>
      <c r="O12" s="562"/>
      <c r="P12" s="562"/>
      <c r="Q12" s="562"/>
      <c r="R12" s="562"/>
      <c r="S12" s="562"/>
      <c r="T12" s="562"/>
    </row>
    <row r="13" spans="1:20" ht="12" customHeight="1" x14ac:dyDescent="0.2">
      <c r="A13" s="581">
        <f t="shared" si="0"/>
        <v>5</v>
      </c>
      <c r="B13" s="593" t="s">
        <v>177</v>
      </c>
      <c r="C13" s="590">
        <v>27137000</v>
      </c>
      <c r="D13" s="590">
        <f>[2]K02!E13</f>
        <v>27142178</v>
      </c>
      <c r="E13" s="591">
        <f t="shared" ref="E13:E47" si="2">D13/C13*100</f>
        <v>100.01908095957548</v>
      </c>
      <c r="F13" s="586"/>
      <c r="G13" s="598"/>
      <c r="K13" s="594"/>
      <c r="L13" s="588"/>
      <c r="O13" s="562"/>
      <c r="P13" s="562"/>
      <c r="Q13" s="562"/>
      <c r="R13" s="562"/>
      <c r="S13" s="562"/>
      <c r="T13" s="562"/>
    </row>
    <row r="14" spans="1:20" x14ac:dyDescent="0.2">
      <c r="A14" s="581">
        <f t="shared" si="0"/>
        <v>6</v>
      </c>
      <c r="B14" s="582" t="s">
        <v>178</v>
      </c>
      <c r="C14" s="590"/>
      <c r="D14" s="590"/>
      <c r="E14" s="591"/>
      <c r="F14" s="586" t="s">
        <v>179</v>
      </c>
      <c r="G14" s="590">
        <v>16309000</v>
      </c>
      <c r="H14" s="563" t="e">
        <f>'[1]pü.mérleg Önkorm.'!#REF!+'[1]pü.mérleg Hivatal'!#REF!</f>
        <v>#REF!</v>
      </c>
      <c r="I14" s="563" t="e">
        <f>'[1]pü.mérleg Önkorm.'!#REF!+'[1]pü.mérleg Hivatal'!#REF!</f>
        <v>#REF!</v>
      </c>
      <c r="J14" s="563" t="e">
        <f>'[1]pü.mérleg Önkorm.'!#REF!+'[1]pü.mérleg Hivatal'!#REF!</f>
        <v>#REF!</v>
      </c>
      <c r="K14" s="587">
        <f>[2]K01!E59</f>
        <v>8480800</v>
      </c>
      <c r="L14" s="588">
        <f t="shared" si="1"/>
        <v>52.000735790054577</v>
      </c>
      <c r="O14" s="562"/>
      <c r="P14" s="562"/>
      <c r="Q14" s="562"/>
      <c r="R14" s="562"/>
      <c r="S14" s="562"/>
      <c r="T14" s="562"/>
    </row>
    <row r="15" spans="1:20" x14ac:dyDescent="0.2">
      <c r="A15" s="581">
        <f t="shared" si="0"/>
        <v>7</v>
      </c>
      <c r="B15" s="582" t="s">
        <v>180</v>
      </c>
      <c r="C15" s="590">
        <v>0</v>
      </c>
      <c r="D15" s="590"/>
      <c r="E15" s="591"/>
      <c r="F15" s="586"/>
      <c r="G15" s="590"/>
      <c r="H15" s="563"/>
      <c r="I15" s="563"/>
      <c r="J15" s="563"/>
      <c r="K15" s="594"/>
      <c r="L15" s="595"/>
      <c r="O15" s="562"/>
      <c r="P15" s="562"/>
      <c r="Q15" s="562"/>
      <c r="R15" s="562"/>
      <c r="S15" s="562"/>
      <c r="T15" s="562"/>
    </row>
    <row r="16" spans="1:20" x14ac:dyDescent="0.2">
      <c r="A16" s="581">
        <f t="shared" si="0"/>
        <v>8</v>
      </c>
      <c r="B16" s="596" t="s">
        <v>181</v>
      </c>
      <c r="C16" s="590">
        <v>6000000</v>
      </c>
      <c r="D16" s="590">
        <f>[2]K02!E21</f>
        <v>5999988</v>
      </c>
      <c r="E16" s="591">
        <f t="shared" si="2"/>
        <v>99.999800000000008</v>
      </c>
      <c r="F16" s="586" t="s">
        <v>182</v>
      </c>
      <c r="G16" s="598"/>
      <c r="K16" s="587"/>
      <c r="L16" s="588"/>
      <c r="O16" s="562"/>
      <c r="P16" s="562"/>
      <c r="Q16" s="562"/>
      <c r="R16" s="562"/>
      <c r="S16" s="562"/>
      <c r="T16" s="562"/>
    </row>
    <row r="17" spans="1:20" x14ac:dyDescent="0.2">
      <c r="A17" s="581">
        <f t="shared" si="0"/>
        <v>9</v>
      </c>
      <c r="B17" s="582" t="s">
        <v>183</v>
      </c>
      <c r="C17" s="590">
        <v>1633040000</v>
      </c>
      <c r="D17" s="590">
        <f>[2]K02!E35</f>
        <v>1792316962</v>
      </c>
      <c r="E17" s="591">
        <f t="shared" si="2"/>
        <v>109.75340236613921</v>
      </c>
      <c r="F17" s="586" t="s">
        <v>184</v>
      </c>
      <c r="G17" s="590">
        <v>19423000</v>
      </c>
      <c r="H17" s="585">
        <f>'[1]pü.mérleg Önkorm.'!F17+'[1]pü.mérleg Hivatal'!G18</f>
        <v>0</v>
      </c>
      <c r="I17" s="585">
        <f>'[1]pü.mérleg Önkorm.'!G17+'[1]pü.mérleg Hivatal'!H18</f>
        <v>0</v>
      </c>
      <c r="J17" s="585">
        <f>'[1]pü.mérleg Önkorm.'!H17+'[1]pü.mérleg Hivatal'!I18</f>
        <v>0</v>
      </c>
      <c r="K17" s="587">
        <f>[2]K01!E63</f>
        <v>3198378</v>
      </c>
      <c r="L17" s="588">
        <f t="shared" si="1"/>
        <v>16.466961849353858</v>
      </c>
      <c r="O17" s="562"/>
      <c r="P17" s="562"/>
      <c r="Q17" s="562"/>
      <c r="R17" s="562"/>
      <c r="S17" s="562"/>
      <c r="T17" s="562"/>
    </row>
    <row r="18" spans="1:20" x14ac:dyDescent="0.2">
      <c r="A18" s="581">
        <f t="shared" si="0"/>
        <v>10</v>
      </c>
      <c r="B18" s="597" t="s">
        <v>185</v>
      </c>
      <c r="C18" s="598"/>
      <c r="D18" s="598"/>
      <c r="E18" s="591"/>
      <c r="F18" s="586" t="s">
        <v>186</v>
      </c>
      <c r="G18" s="601">
        <v>240345000</v>
      </c>
      <c r="H18" s="563" t="e">
        <f>'[1]pü.mérleg Önkorm.'!#REF!</f>
        <v>#REF!</v>
      </c>
      <c r="I18" s="563" t="e">
        <f>'[1]pü.mérleg Önkorm.'!#REF!</f>
        <v>#REF!</v>
      </c>
      <c r="J18" s="563" t="e">
        <f>'[1]pü.mérleg Önkorm.'!#REF!</f>
        <v>#REF!</v>
      </c>
      <c r="K18" s="587">
        <f>[2]K01!E70</f>
        <v>221643118</v>
      </c>
      <c r="L18" s="588">
        <f t="shared" si="1"/>
        <v>92.218734735484404</v>
      </c>
      <c r="O18" s="562"/>
      <c r="P18" s="562"/>
      <c r="Q18" s="562"/>
      <c r="R18" s="562"/>
      <c r="S18" s="562"/>
      <c r="T18" s="562"/>
    </row>
    <row r="19" spans="1:20" x14ac:dyDescent="0.2">
      <c r="A19" s="581">
        <f t="shared" si="0"/>
        <v>11</v>
      </c>
      <c r="B19" s="597"/>
      <c r="C19" s="598"/>
      <c r="D19" s="598"/>
      <c r="E19" s="591"/>
      <c r="F19" s="586" t="s">
        <v>255</v>
      </c>
      <c r="G19" s="601">
        <v>178678000</v>
      </c>
      <c r="H19" s="600" t="e">
        <f>'[1]pü.mérleg Önkorm.'!F19+'[1]pü.mérleg Hivatal'!G20+'[1]püm. GAMESZ. '!F20+#REF!+'[1]püm Festetics'!F20+'[1]püm-TASZII.'!F20</f>
        <v>#REF!</v>
      </c>
      <c r="I19" s="600" t="e">
        <f>'[1]pü.mérleg Önkorm.'!G19+'[1]pü.mérleg Hivatal'!H20+'[1]püm. GAMESZ. '!G20+#REF!+'[1]püm Festetics'!G20+'[1]püm-TASZII.'!G20</f>
        <v>#REF!</v>
      </c>
      <c r="J19" s="600" t="e">
        <f>'[1]pü.mérleg Önkorm.'!H19+'[1]pü.mérleg Hivatal'!I20+'[1]püm. GAMESZ. '!H20+#REF!+'[1]püm Festetics'!H20+'[1]püm-TASZII.'!H20</f>
        <v>#REF!</v>
      </c>
      <c r="K19" s="587">
        <f>[2]K01!E62</f>
        <v>178677397</v>
      </c>
      <c r="L19" s="588">
        <f t="shared" si="1"/>
        <v>99.999662521407231</v>
      </c>
      <c r="O19" s="562"/>
      <c r="P19" s="562"/>
      <c r="Q19" s="562"/>
      <c r="R19" s="562"/>
      <c r="S19" s="562"/>
      <c r="T19" s="562"/>
    </row>
    <row r="20" spans="1:20" x14ac:dyDescent="0.2">
      <c r="A20" s="581">
        <f t="shared" si="0"/>
        <v>12</v>
      </c>
      <c r="B20" s="582" t="s">
        <v>188</v>
      </c>
      <c r="C20" s="590">
        <v>651857000</v>
      </c>
      <c r="D20" s="590">
        <f>[2]K02!E50</f>
        <v>631441836</v>
      </c>
      <c r="E20" s="591">
        <f t="shared" si="2"/>
        <v>96.868152984473582</v>
      </c>
      <c r="F20" s="586" t="s">
        <v>189</v>
      </c>
      <c r="G20" s="598">
        <v>46402000</v>
      </c>
      <c r="K20" s="594">
        <v>0</v>
      </c>
      <c r="L20" s="588">
        <f t="shared" si="1"/>
        <v>0</v>
      </c>
      <c r="O20" s="562"/>
      <c r="P20" s="562"/>
      <c r="Q20" s="562"/>
      <c r="R20" s="562"/>
      <c r="S20" s="562"/>
      <c r="T20" s="562"/>
    </row>
    <row r="21" spans="1:20" x14ac:dyDescent="0.2">
      <c r="A21" s="581">
        <f t="shared" si="0"/>
        <v>13</v>
      </c>
      <c r="C21" s="598"/>
      <c r="D21" s="598"/>
      <c r="E21" s="591"/>
      <c r="F21" s="586" t="s">
        <v>647</v>
      </c>
      <c r="G21" s="598">
        <v>43690000</v>
      </c>
      <c r="K21" s="594">
        <v>0</v>
      </c>
      <c r="L21" s="588">
        <f t="shared" si="1"/>
        <v>0</v>
      </c>
      <c r="O21" s="562"/>
      <c r="P21" s="562"/>
      <c r="Q21" s="562"/>
      <c r="R21" s="562"/>
      <c r="S21" s="562"/>
      <c r="T21" s="562"/>
    </row>
    <row r="22" spans="1:20" s="604" customFormat="1" x14ac:dyDescent="0.2">
      <c r="A22" s="581">
        <f t="shared" si="0"/>
        <v>14</v>
      </c>
      <c r="B22" s="582" t="s">
        <v>648</v>
      </c>
      <c r="C22" s="598">
        <v>0</v>
      </c>
      <c r="D22" s="598"/>
      <c r="E22" s="591"/>
      <c r="F22" s="601"/>
      <c r="G22" s="590"/>
      <c r="H22" s="602"/>
      <c r="I22" s="602"/>
      <c r="J22" s="602"/>
      <c r="K22" s="603"/>
      <c r="L22" s="588"/>
      <c r="M22" s="602"/>
      <c r="N22" s="602"/>
    </row>
    <row r="23" spans="1:20" s="604" customFormat="1" x14ac:dyDescent="0.2">
      <c r="A23" s="581">
        <f t="shared" si="0"/>
        <v>15</v>
      </c>
      <c r="B23" s="582" t="s">
        <v>192</v>
      </c>
      <c r="C23" s="598">
        <v>0</v>
      </c>
      <c r="D23" s="598"/>
      <c r="E23" s="591"/>
      <c r="F23" s="601"/>
      <c r="G23" s="590"/>
      <c r="H23" s="602"/>
      <c r="I23" s="602"/>
      <c r="J23" s="602"/>
      <c r="K23" s="603"/>
      <c r="L23" s="588"/>
      <c r="M23" s="602"/>
      <c r="N23" s="602"/>
    </row>
    <row r="24" spans="1:20" x14ac:dyDescent="0.2">
      <c r="A24" s="581">
        <f t="shared" si="0"/>
        <v>16</v>
      </c>
      <c r="B24" s="582" t="s">
        <v>193</v>
      </c>
      <c r="C24" s="598">
        <v>54113000</v>
      </c>
      <c r="D24" s="598">
        <f>[2]K02!E51</f>
        <v>219113000</v>
      </c>
      <c r="E24" s="591">
        <f t="shared" si="2"/>
        <v>404.91748747990312</v>
      </c>
      <c r="F24" s="605" t="s">
        <v>194</v>
      </c>
      <c r="G24" s="613">
        <f>SUM(G10:G22)</f>
        <v>3637453000</v>
      </c>
      <c r="H24" s="606" t="e">
        <f t="shared" ref="H24:K24" si="3">SUM(H10:H22)</f>
        <v>#REF!</v>
      </c>
      <c r="I24" s="606" t="e">
        <f t="shared" si="3"/>
        <v>#REF!</v>
      </c>
      <c r="J24" s="606" t="e">
        <f t="shared" si="3"/>
        <v>#REF!</v>
      </c>
      <c r="K24" s="606">
        <f t="shared" si="3"/>
        <v>2891020881</v>
      </c>
      <c r="L24" s="588">
        <f t="shared" si="1"/>
        <v>79.479264226919227</v>
      </c>
      <c r="O24" s="562"/>
      <c r="P24" s="562"/>
      <c r="Q24" s="562"/>
      <c r="R24" s="562"/>
      <c r="S24" s="562"/>
      <c r="T24" s="562"/>
    </row>
    <row r="25" spans="1:20" x14ac:dyDescent="0.2">
      <c r="A25" s="581">
        <f t="shared" si="0"/>
        <v>17</v>
      </c>
      <c r="B25" s="582" t="s">
        <v>195</v>
      </c>
      <c r="C25" s="598">
        <v>165000000</v>
      </c>
      <c r="D25" s="598">
        <f>[2]K02!E53</f>
        <v>982285</v>
      </c>
      <c r="E25" s="591">
        <f t="shared" si="2"/>
        <v>0.59532424242424242</v>
      </c>
      <c r="F25" s="601"/>
      <c r="G25" s="590"/>
      <c r="K25" s="594"/>
      <c r="L25" s="588"/>
      <c r="O25" s="562"/>
      <c r="P25" s="562"/>
      <c r="Q25" s="562"/>
      <c r="R25" s="562"/>
      <c r="S25" s="562"/>
      <c r="T25" s="562"/>
    </row>
    <row r="26" spans="1:20" x14ac:dyDescent="0.2">
      <c r="A26" s="581">
        <f t="shared" si="0"/>
        <v>18</v>
      </c>
      <c r="B26" s="582" t="s">
        <v>196</v>
      </c>
      <c r="C26" s="598">
        <v>0</v>
      </c>
      <c r="D26" s="598"/>
      <c r="E26" s="591"/>
      <c r="F26" s="607" t="s">
        <v>649</v>
      </c>
      <c r="G26" s="590"/>
      <c r="K26" s="594"/>
      <c r="L26" s="588"/>
      <c r="O26" s="562"/>
      <c r="P26" s="562"/>
      <c r="Q26" s="562"/>
      <c r="R26" s="562"/>
      <c r="S26" s="562"/>
      <c r="T26" s="562"/>
    </row>
    <row r="27" spans="1:20" x14ac:dyDescent="0.2">
      <c r="A27" s="581">
        <f t="shared" si="0"/>
        <v>19</v>
      </c>
      <c r="B27" s="582" t="s">
        <v>198</v>
      </c>
      <c r="C27" s="590">
        <v>0</v>
      </c>
      <c r="D27" s="590"/>
      <c r="E27" s="591"/>
      <c r="F27" s="586" t="s">
        <v>263</v>
      </c>
      <c r="G27" s="590">
        <v>1059387000</v>
      </c>
      <c r="H27" s="563" t="e">
        <f>'[1]pü.mérleg Önkorm.'!#REF!+'[1]pü.mérleg Hivatal'!#REF!+'[1]püm. GAMESZ. '!#REF!+#REF!+'[1]püm-TASZII.'!#REF!</f>
        <v>#REF!</v>
      </c>
      <c r="I27" s="563" t="e">
        <f>'[1]pü.mérleg Önkorm.'!#REF!+'[1]pü.mérleg Hivatal'!#REF!+'[1]püm. GAMESZ. '!#REF!+#REF!+'[1]püm-TASZII.'!#REF!</f>
        <v>#REF!</v>
      </c>
      <c r="J27" s="563" t="e">
        <f>'[1]pü.mérleg Önkorm.'!#REF!+'[1]pü.mérleg Hivatal'!#REF!+'[1]püm. GAMESZ. '!#REF!+#REF!+'[1]püm-TASZII.'!#REF!</f>
        <v>#REF!</v>
      </c>
      <c r="K27" s="587">
        <f>[2]K01!E80</f>
        <v>332894647</v>
      </c>
      <c r="L27" s="588">
        <f t="shared" si="1"/>
        <v>31.423327546968199</v>
      </c>
      <c r="O27" s="562"/>
      <c r="P27" s="562"/>
      <c r="Q27" s="562"/>
      <c r="R27" s="562"/>
      <c r="S27" s="562"/>
      <c r="T27" s="562"/>
    </row>
    <row r="28" spans="1:20" x14ac:dyDescent="0.2">
      <c r="A28" s="581">
        <f t="shared" si="0"/>
        <v>20</v>
      </c>
      <c r="B28" s="582"/>
      <c r="C28" s="590"/>
      <c r="D28" s="590"/>
      <c r="E28" s="591"/>
      <c r="F28" s="586" t="s">
        <v>200</v>
      </c>
      <c r="G28" s="590">
        <v>8192000</v>
      </c>
      <c r="K28" s="587">
        <f>[2]K01!E83</f>
        <v>7912894</v>
      </c>
      <c r="L28" s="588">
        <f t="shared" si="1"/>
        <v>96.592944335937503</v>
      </c>
      <c r="O28" s="562"/>
      <c r="P28" s="562"/>
      <c r="Q28" s="562"/>
      <c r="R28" s="562"/>
      <c r="S28" s="562"/>
      <c r="T28" s="562"/>
    </row>
    <row r="29" spans="1:20" x14ac:dyDescent="0.2">
      <c r="A29" s="581">
        <f t="shared" si="0"/>
        <v>21</v>
      </c>
      <c r="B29" s="582" t="s">
        <v>201</v>
      </c>
      <c r="C29" s="590">
        <v>1270000</v>
      </c>
      <c r="D29" s="590">
        <f>[2]K02!E58</f>
        <v>1412634</v>
      </c>
      <c r="E29" s="591">
        <f t="shared" si="2"/>
        <v>111.23102362204725</v>
      </c>
      <c r="F29" s="586" t="s">
        <v>202</v>
      </c>
      <c r="G29" s="590"/>
      <c r="K29" s="594"/>
      <c r="L29" s="588"/>
      <c r="O29" s="562"/>
      <c r="P29" s="562"/>
      <c r="Q29" s="562"/>
      <c r="R29" s="562"/>
      <c r="S29" s="562"/>
      <c r="T29" s="562"/>
    </row>
    <row r="30" spans="1:20" s="604" customFormat="1" x14ac:dyDescent="0.2">
      <c r="A30" s="581">
        <f t="shared" si="0"/>
        <v>22</v>
      </c>
      <c r="B30" s="582" t="s">
        <v>650</v>
      </c>
      <c r="C30" s="590">
        <v>2145000</v>
      </c>
      <c r="D30" s="590">
        <f>[2]K02!E61</f>
        <v>2498150</v>
      </c>
      <c r="E30" s="591">
        <f t="shared" si="2"/>
        <v>116.46386946386946</v>
      </c>
      <c r="F30" s="592" t="s">
        <v>204</v>
      </c>
      <c r="G30" s="590">
        <v>1638000</v>
      </c>
      <c r="H30" s="602"/>
      <c r="I30" s="602"/>
      <c r="J30" s="602"/>
      <c r="K30" s="608">
        <f>[2]K01!E85</f>
        <v>1637157</v>
      </c>
      <c r="L30" s="588">
        <f t="shared" si="1"/>
        <v>99.948534798534794</v>
      </c>
      <c r="M30" s="602"/>
      <c r="N30" s="602"/>
    </row>
    <row r="31" spans="1:20" s="604" customFormat="1" x14ac:dyDescent="0.2">
      <c r="A31" s="581">
        <f t="shared" si="0"/>
        <v>23</v>
      </c>
      <c r="B31" s="582"/>
      <c r="C31" s="584"/>
      <c r="D31" s="584"/>
      <c r="E31" s="591"/>
      <c r="F31" s="592" t="s">
        <v>205</v>
      </c>
      <c r="G31" s="601">
        <v>0</v>
      </c>
      <c r="H31" s="599">
        <f>'[1]pü.mérleg Önkorm.'!F31</f>
        <v>0</v>
      </c>
      <c r="I31" s="599">
        <f>'[1]pü.mérleg Önkorm.'!G31</f>
        <v>0</v>
      </c>
      <c r="J31" s="599">
        <f>'[1]pü.mérleg Önkorm.'!H31</f>
        <v>0</v>
      </c>
      <c r="K31" s="603"/>
      <c r="L31" s="588"/>
      <c r="M31" s="602"/>
      <c r="N31" s="602"/>
    </row>
    <row r="32" spans="1:20" x14ac:dyDescent="0.2">
      <c r="A32" s="581">
        <f t="shared" si="0"/>
        <v>24</v>
      </c>
      <c r="C32" s="584"/>
      <c r="D32" s="584"/>
      <c r="E32" s="591"/>
      <c r="F32" s="592" t="s">
        <v>651</v>
      </c>
      <c r="G32" s="590">
        <v>63281000</v>
      </c>
      <c r="H32" s="563" t="e">
        <f>'[1]pü.mérleg Önkorm.'!#REF!+'[1]pü.mérleg Hivatal'!#REF!+'[1]püm. GAMESZ. '!#REF!</f>
        <v>#REF!</v>
      </c>
      <c r="I32" s="563" t="e">
        <f>'[1]pü.mérleg Önkorm.'!#REF!+'[1]pü.mérleg Hivatal'!#REF!+'[1]püm. GAMESZ. '!#REF!</f>
        <v>#REF!</v>
      </c>
      <c r="J32" s="563" t="e">
        <f>'[1]pü.mérleg Önkorm.'!#REF!+'[1]pü.mérleg Hivatal'!#REF!+'[1]püm. GAMESZ. '!#REF!</f>
        <v>#REF!</v>
      </c>
      <c r="K32" s="587">
        <f>[2]K01!E86</f>
        <v>63281000</v>
      </c>
      <c r="L32" s="588">
        <f t="shared" si="1"/>
        <v>100</v>
      </c>
      <c r="O32" s="562"/>
      <c r="P32" s="562"/>
      <c r="Q32" s="562"/>
      <c r="R32" s="562"/>
      <c r="S32" s="562"/>
      <c r="T32" s="562"/>
    </row>
    <row r="33" spans="1:20" s="612" customFormat="1" x14ac:dyDescent="0.2">
      <c r="A33" s="581">
        <f t="shared" si="0"/>
        <v>25</v>
      </c>
      <c r="B33" s="609" t="s">
        <v>207</v>
      </c>
      <c r="C33" s="610">
        <f>C12+C20+C11+C17+C13+C29</f>
        <v>2881831000</v>
      </c>
      <c r="D33" s="610">
        <f>D12+D20+D11+D17+D13+D29</f>
        <v>3020840997</v>
      </c>
      <c r="E33" s="591">
        <f t="shared" si="2"/>
        <v>104.82366929219653</v>
      </c>
      <c r="F33" s="586" t="s">
        <v>652</v>
      </c>
      <c r="G33" s="590">
        <v>3910000</v>
      </c>
      <c r="H33" s="564"/>
      <c r="I33" s="564"/>
      <c r="J33" s="564"/>
      <c r="K33" s="611">
        <v>0</v>
      </c>
      <c r="L33" s="588">
        <f t="shared" si="1"/>
        <v>0</v>
      </c>
      <c r="M33" s="564"/>
      <c r="N33" s="564"/>
    </row>
    <row r="34" spans="1:20" x14ac:dyDescent="0.2">
      <c r="A34" s="581">
        <f t="shared" si="0"/>
        <v>26</v>
      </c>
      <c r="B34" s="597" t="s">
        <v>209</v>
      </c>
      <c r="C34" s="613">
        <f>C15+C16+C23+C24+C25+C26+C27+C30</f>
        <v>227258000</v>
      </c>
      <c r="D34" s="613">
        <f>D15+D16+D23+D24+D25+D26+D27+D30</f>
        <v>228593423</v>
      </c>
      <c r="E34" s="591">
        <f t="shared" si="2"/>
        <v>100.58762419804803</v>
      </c>
      <c r="F34" s="614" t="s">
        <v>210</v>
      </c>
      <c r="G34" s="613">
        <f>SUM(G27:G33)</f>
        <v>1136408000</v>
      </c>
      <c r="H34" s="606" t="e">
        <f t="shared" ref="H34:K34" si="4">SUM(H27:H33)</f>
        <v>#REF!</v>
      </c>
      <c r="I34" s="606" t="e">
        <f t="shared" si="4"/>
        <v>#REF!</v>
      </c>
      <c r="J34" s="606" t="e">
        <f t="shared" si="4"/>
        <v>#REF!</v>
      </c>
      <c r="K34" s="606">
        <f t="shared" si="4"/>
        <v>405725698</v>
      </c>
      <c r="L34" s="588">
        <f t="shared" si="1"/>
        <v>35.702467599664914</v>
      </c>
      <c r="O34" s="562"/>
      <c r="P34" s="562"/>
      <c r="Q34" s="562"/>
      <c r="R34" s="562"/>
      <c r="S34" s="562"/>
      <c r="T34" s="562"/>
    </row>
    <row r="35" spans="1:20" x14ac:dyDescent="0.2">
      <c r="A35" s="581">
        <f t="shared" si="0"/>
        <v>27</v>
      </c>
      <c r="B35" s="564" t="s">
        <v>211</v>
      </c>
      <c r="C35" s="616">
        <f>SUM(C33:C34)</f>
        <v>3109089000</v>
      </c>
      <c r="D35" s="616">
        <f>SUM(D33:D34)</f>
        <v>3249434420</v>
      </c>
      <c r="E35" s="591">
        <f t="shared" si="2"/>
        <v>104.51403674838514</v>
      </c>
      <c r="F35" s="617" t="s">
        <v>212</v>
      </c>
      <c r="G35" s="616">
        <f>G24+G34</f>
        <v>4773861000</v>
      </c>
      <c r="H35" s="615" t="e">
        <f t="shared" ref="H35:K35" si="5">H24+H34</f>
        <v>#REF!</v>
      </c>
      <c r="I35" s="615" t="e">
        <f t="shared" si="5"/>
        <v>#REF!</v>
      </c>
      <c r="J35" s="615" t="e">
        <f t="shared" si="5"/>
        <v>#REF!</v>
      </c>
      <c r="K35" s="615">
        <f t="shared" si="5"/>
        <v>3296746579</v>
      </c>
      <c r="L35" s="588">
        <f t="shared" si="1"/>
        <v>69.058285924118863</v>
      </c>
      <c r="O35" s="562"/>
      <c r="P35" s="562"/>
      <c r="Q35" s="562"/>
      <c r="R35" s="562"/>
      <c r="S35" s="562"/>
      <c r="T35" s="562"/>
    </row>
    <row r="36" spans="1:20" ht="12" thickBot="1" x14ac:dyDescent="0.25">
      <c r="A36" s="581">
        <f t="shared" si="0"/>
        <v>28</v>
      </c>
      <c r="C36" s="1329"/>
      <c r="D36" s="584"/>
      <c r="E36" s="591"/>
      <c r="F36" s="601"/>
      <c r="G36" s="590"/>
      <c r="K36" s="594"/>
      <c r="L36" s="588"/>
      <c r="O36" s="562"/>
      <c r="P36" s="562"/>
      <c r="Q36" s="562"/>
      <c r="R36" s="562"/>
      <c r="S36" s="562"/>
      <c r="T36" s="562"/>
    </row>
    <row r="37" spans="1:20" ht="12" thickBot="1" x14ac:dyDescent="0.25">
      <c r="A37" s="581">
        <f t="shared" si="0"/>
        <v>29</v>
      </c>
      <c r="B37" s="618" t="s">
        <v>213</v>
      </c>
      <c r="C37" s="1330">
        <f>C35-G35</f>
        <v>-1664772000</v>
      </c>
      <c r="D37" s="615"/>
      <c r="E37" s="619">
        <f t="shared" si="2"/>
        <v>0</v>
      </c>
      <c r="F37" s="620"/>
      <c r="G37" s="613"/>
      <c r="K37" s="594"/>
      <c r="L37" s="588"/>
      <c r="O37" s="562"/>
      <c r="P37" s="562"/>
      <c r="Q37" s="562"/>
      <c r="R37" s="562"/>
      <c r="S37" s="562"/>
      <c r="T37" s="562"/>
    </row>
    <row r="38" spans="1:20" s="612" customFormat="1" x14ac:dyDescent="0.2">
      <c r="A38" s="581">
        <f t="shared" si="0"/>
        <v>30</v>
      </c>
      <c r="B38" s="561"/>
      <c r="C38" s="1331"/>
      <c r="D38" s="583"/>
      <c r="E38" s="591"/>
      <c r="F38" s="601"/>
      <c r="G38" s="590"/>
      <c r="H38" s="564"/>
      <c r="I38" s="564"/>
      <c r="J38" s="564"/>
      <c r="K38" s="611"/>
      <c r="L38" s="588"/>
      <c r="M38" s="564"/>
      <c r="N38" s="564"/>
    </row>
    <row r="39" spans="1:20" s="612" customFormat="1" x14ac:dyDescent="0.2">
      <c r="A39" s="581">
        <f t="shared" si="0"/>
        <v>31</v>
      </c>
      <c r="B39" s="621" t="s">
        <v>653</v>
      </c>
      <c r="C39" s="1332"/>
      <c r="D39" s="622"/>
      <c r="E39" s="591"/>
      <c r="F39" s="607" t="s">
        <v>654</v>
      </c>
      <c r="G39" s="616"/>
      <c r="H39" s="564"/>
      <c r="I39" s="564"/>
      <c r="J39" s="564"/>
      <c r="K39" s="611"/>
      <c r="L39" s="588"/>
      <c r="M39" s="564"/>
      <c r="N39" s="564"/>
    </row>
    <row r="40" spans="1:20" s="612" customFormat="1" x14ac:dyDescent="0.2">
      <c r="A40" s="581">
        <f t="shared" si="0"/>
        <v>32</v>
      </c>
      <c r="B40" s="623" t="s">
        <v>655</v>
      </c>
      <c r="C40" s="1332"/>
      <c r="D40" s="622"/>
      <c r="E40" s="591"/>
      <c r="F40" s="624" t="s">
        <v>656</v>
      </c>
      <c r="G40" s="1337"/>
      <c r="H40" s="564"/>
      <c r="I40" s="564"/>
      <c r="J40" s="564"/>
      <c r="K40" s="611"/>
      <c r="L40" s="588"/>
      <c r="M40" s="564"/>
      <c r="N40" s="564"/>
    </row>
    <row r="41" spans="1:20" s="612" customFormat="1" x14ac:dyDescent="0.2">
      <c r="A41" s="625">
        <f t="shared" si="0"/>
        <v>33</v>
      </c>
      <c r="B41" s="626" t="s">
        <v>657</v>
      </c>
      <c r="C41" s="1333">
        <f>'[1]pü.mérleg Önkorm.'!C41</f>
        <v>0</v>
      </c>
      <c r="D41" s="627"/>
      <c r="E41" s="591"/>
      <c r="F41" s="628" t="s">
        <v>658</v>
      </c>
      <c r="G41" s="601">
        <v>149724000</v>
      </c>
      <c r="H41" s="564"/>
      <c r="I41" s="564"/>
      <c r="J41" s="564"/>
      <c r="K41" s="587">
        <f>[2]K03!E6</f>
        <v>149723856</v>
      </c>
      <c r="L41" s="588">
        <f t="shared" si="1"/>
        <v>99.999903823034387</v>
      </c>
      <c r="M41" s="564"/>
      <c r="N41" s="564"/>
    </row>
    <row r="42" spans="1:20" x14ac:dyDescent="0.2">
      <c r="A42" s="581">
        <f t="shared" si="0"/>
        <v>34</v>
      </c>
      <c r="B42" s="600" t="s">
        <v>659</v>
      </c>
      <c r="C42" s="1334"/>
      <c r="D42" s="629"/>
      <c r="E42" s="591"/>
      <c r="F42" s="586" t="s">
        <v>660</v>
      </c>
      <c r="G42" s="616"/>
      <c r="K42" s="594"/>
      <c r="L42" s="588"/>
      <c r="O42" s="562"/>
      <c r="P42" s="562"/>
      <c r="Q42" s="562"/>
      <c r="R42" s="562"/>
      <c r="S42" s="562"/>
      <c r="T42" s="562"/>
    </row>
    <row r="43" spans="1:20" x14ac:dyDescent="0.2">
      <c r="A43" s="581">
        <f t="shared" si="0"/>
        <v>35</v>
      </c>
      <c r="B43" s="600" t="s">
        <v>222</v>
      </c>
      <c r="C43" s="584"/>
      <c r="D43" s="583"/>
      <c r="E43" s="591"/>
      <c r="F43" s="586" t="s">
        <v>661</v>
      </c>
      <c r="G43" s="616"/>
      <c r="K43" s="594"/>
      <c r="L43" s="588"/>
      <c r="O43" s="562"/>
      <c r="P43" s="562"/>
      <c r="Q43" s="562"/>
      <c r="R43" s="562"/>
      <c r="S43" s="562"/>
      <c r="T43" s="562"/>
    </row>
    <row r="44" spans="1:20" ht="21" x14ac:dyDescent="0.2">
      <c r="A44" s="581">
        <f t="shared" si="0"/>
        <v>36</v>
      </c>
      <c r="B44" s="630" t="s">
        <v>662</v>
      </c>
      <c r="C44" s="590">
        <v>795973000</v>
      </c>
      <c r="D44" s="589">
        <v>795973000</v>
      </c>
      <c r="E44" s="619">
        <f t="shared" si="2"/>
        <v>100</v>
      </c>
      <c r="F44" s="585" t="s">
        <v>663</v>
      </c>
      <c r="G44" s="616"/>
      <c r="K44" s="594"/>
      <c r="L44" s="588"/>
      <c r="O44" s="562"/>
      <c r="P44" s="562"/>
      <c r="Q44" s="562"/>
      <c r="R44" s="562"/>
      <c r="S44" s="562"/>
      <c r="T44" s="562"/>
    </row>
    <row r="45" spans="1:20" ht="21" x14ac:dyDescent="0.2">
      <c r="A45" s="581">
        <f t="shared" si="0"/>
        <v>37</v>
      </c>
      <c r="B45" s="630" t="s">
        <v>664</v>
      </c>
      <c r="C45" s="590">
        <v>1018523000</v>
      </c>
      <c r="D45" s="589">
        <v>1018522801</v>
      </c>
      <c r="E45" s="619">
        <f t="shared" si="2"/>
        <v>99.999980461904144</v>
      </c>
      <c r="F45" s="585"/>
      <c r="G45" s="616"/>
      <c r="K45" s="594"/>
      <c r="L45" s="588"/>
      <c r="O45" s="562"/>
      <c r="P45" s="562"/>
      <c r="Q45" s="562"/>
      <c r="R45" s="562"/>
      <c r="S45" s="562"/>
      <c r="T45" s="562"/>
    </row>
    <row r="46" spans="1:20" x14ac:dyDescent="0.2">
      <c r="A46" s="581">
        <f t="shared" si="0"/>
        <v>38</v>
      </c>
      <c r="B46" s="631" t="s">
        <v>227</v>
      </c>
      <c r="C46" s="584">
        <f>'[1]püm Festetics'!C44</f>
        <v>0</v>
      </c>
      <c r="D46" s="583"/>
      <c r="E46" s="591"/>
      <c r="F46" s="586"/>
      <c r="G46" s="616"/>
      <c r="K46" s="594"/>
      <c r="L46" s="588"/>
      <c r="O46" s="562"/>
      <c r="P46" s="562"/>
      <c r="Q46" s="562"/>
      <c r="R46" s="562"/>
      <c r="S46" s="562"/>
      <c r="T46" s="562"/>
    </row>
    <row r="47" spans="1:20" x14ac:dyDescent="0.2">
      <c r="A47" s="581">
        <f t="shared" si="0"/>
        <v>39</v>
      </c>
      <c r="B47" s="600" t="s">
        <v>228</v>
      </c>
      <c r="C47" s="584">
        <v>123560000</v>
      </c>
      <c r="D47" s="583">
        <f>[2]K04!C7</f>
        <v>122831153</v>
      </c>
      <c r="E47" s="591">
        <f t="shared" si="2"/>
        <v>99.410127063774695</v>
      </c>
      <c r="F47" s="586" t="s">
        <v>665</v>
      </c>
      <c r="G47" s="590"/>
      <c r="K47" s="594"/>
      <c r="L47" s="588"/>
      <c r="O47" s="562"/>
      <c r="P47" s="562"/>
      <c r="Q47" s="562"/>
      <c r="R47" s="562"/>
      <c r="S47" s="562"/>
      <c r="T47" s="562"/>
    </row>
    <row r="48" spans="1:20" x14ac:dyDescent="0.2">
      <c r="A48" s="581">
        <f t="shared" si="0"/>
        <v>40</v>
      </c>
      <c r="B48" s="600" t="s">
        <v>666</v>
      </c>
      <c r="C48" s="1332"/>
      <c r="D48" s="622"/>
      <c r="E48" s="591"/>
      <c r="F48" s="592" t="s">
        <v>667</v>
      </c>
      <c r="G48" s="590">
        <v>123560000</v>
      </c>
      <c r="K48" s="587">
        <f>[2]K03!E7</f>
        <v>123560969</v>
      </c>
      <c r="L48" s="588">
        <f t="shared" si="1"/>
        <v>100.00078423438006</v>
      </c>
      <c r="O48" s="562"/>
      <c r="P48" s="562"/>
      <c r="Q48" s="562"/>
      <c r="R48" s="562"/>
      <c r="S48" s="562"/>
      <c r="T48" s="562"/>
    </row>
    <row r="49" spans="1:20" x14ac:dyDescent="0.2">
      <c r="A49" s="581">
        <f t="shared" si="0"/>
        <v>41</v>
      </c>
      <c r="B49" s="600" t="s">
        <v>275</v>
      </c>
      <c r="C49" s="1332"/>
      <c r="D49" s="583"/>
      <c r="E49" s="591"/>
      <c r="F49" s="586" t="s">
        <v>232</v>
      </c>
      <c r="G49" s="590"/>
      <c r="K49" s="594"/>
      <c r="L49" s="588"/>
      <c r="O49" s="562"/>
      <c r="P49" s="562"/>
      <c r="Q49" s="562"/>
      <c r="R49" s="562"/>
      <c r="S49" s="562"/>
      <c r="T49" s="562"/>
    </row>
    <row r="50" spans="1:20" x14ac:dyDescent="0.2">
      <c r="A50" s="581">
        <f t="shared" si="0"/>
        <v>42</v>
      </c>
      <c r="B50" s="632" t="s">
        <v>277</v>
      </c>
      <c r="C50" s="584"/>
      <c r="D50" s="583"/>
      <c r="E50" s="591"/>
      <c r="F50" s="586" t="s">
        <v>234</v>
      </c>
      <c r="G50" s="590"/>
      <c r="K50" s="594"/>
      <c r="L50" s="588"/>
      <c r="O50" s="562"/>
      <c r="P50" s="562"/>
      <c r="Q50" s="562"/>
      <c r="R50" s="562"/>
      <c r="S50" s="562"/>
      <c r="T50" s="562"/>
    </row>
    <row r="51" spans="1:20" x14ac:dyDescent="0.2">
      <c r="A51" s="581">
        <f t="shared" si="0"/>
        <v>43</v>
      </c>
      <c r="B51" s="632" t="s">
        <v>279</v>
      </c>
      <c r="C51" s="584"/>
      <c r="D51" s="583"/>
      <c r="E51" s="591"/>
      <c r="F51" s="586" t="s">
        <v>236</v>
      </c>
      <c r="G51" s="590"/>
      <c r="K51" s="594"/>
      <c r="L51" s="588"/>
      <c r="O51" s="562"/>
      <c r="P51" s="562"/>
      <c r="Q51" s="562"/>
      <c r="R51" s="562"/>
      <c r="S51" s="562"/>
      <c r="T51" s="562"/>
    </row>
    <row r="52" spans="1:20" x14ac:dyDescent="0.2">
      <c r="A52" s="581">
        <f t="shared" si="0"/>
        <v>44</v>
      </c>
      <c r="B52" s="600" t="s">
        <v>668</v>
      </c>
      <c r="C52" s="584"/>
      <c r="D52" s="583">
        <v>6200000000</v>
      </c>
      <c r="E52" s="591"/>
      <c r="F52" s="586" t="s">
        <v>669</v>
      </c>
      <c r="G52" s="590"/>
      <c r="K52" s="587">
        <v>6200000000</v>
      </c>
      <c r="L52" s="588"/>
      <c r="O52" s="562"/>
      <c r="P52" s="562"/>
      <c r="Q52" s="562"/>
      <c r="R52" s="562"/>
      <c r="S52" s="562"/>
      <c r="T52" s="562"/>
    </row>
    <row r="53" spans="1:20" x14ac:dyDescent="0.2">
      <c r="A53" s="581">
        <f t="shared" si="0"/>
        <v>45</v>
      </c>
      <c r="B53" s="600"/>
      <c r="C53" s="584"/>
      <c r="D53" s="583"/>
      <c r="E53" s="591"/>
      <c r="F53" s="586" t="s">
        <v>670</v>
      </c>
      <c r="G53" s="590"/>
      <c r="K53" s="594"/>
      <c r="L53" s="595"/>
      <c r="O53" s="562"/>
      <c r="P53" s="562"/>
      <c r="Q53" s="562"/>
      <c r="R53" s="562"/>
      <c r="S53" s="562"/>
      <c r="T53" s="562"/>
    </row>
    <row r="54" spans="1:20" x14ac:dyDescent="0.2">
      <c r="A54" s="581">
        <f t="shared" si="0"/>
        <v>46</v>
      </c>
      <c r="B54" s="600"/>
      <c r="C54" s="584"/>
      <c r="D54" s="583"/>
      <c r="E54" s="591"/>
      <c r="F54" s="586" t="s">
        <v>671</v>
      </c>
      <c r="G54" s="590"/>
      <c r="K54" s="594"/>
      <c r="L54" s="595"/>
      <c r="O54" s="562"/>
      <c r="P54" s="562"/>
      <c r="Q54" s="562"/>
      <c r="R54" s="562"/>
      <c r="S54" s="562"/>
      <c r="T54" s="562"/>
    </row>
    <row r="55" spans="1:20" ht="12" thickBot="1" x14ac:dyDescent="0.25">
      <c r="A55" s="633">
        <f t="shared" si="0"/>
        <v>47</v>
      </c>
      <c r="B55" s="564" t="s">
        <v>241</v>
      </c>
      <c r="C55" s="1335">
        <f>SUM(C40:C53)</f>
        <v>1938056000</v>
      </c>
      <c r="D55" s="634">
        <f>SUM(D40:D53)</f>
        <v>8137326954</v>
      </c>
      <c r="E55" s="599">
        <f>D55/C55*100</f>
        <v>419.87057928150682</v>
      </c>
      <c r="F55" s="607" t="s">
        <v>242</v>
      </c>
      <c r="G55" s="1335">
        <f>SUM(G40:G54)</f>
        <v>273284000</v>
      </c>
      <c r="H55" s="615">
        <f t="shared" ref="H55:K55" si="6">SUM(H40:H54)</f>
        <v>0</v>
      </c>
      <c r="I55" s="615">
        <f t="shared" si="6"/>
        <v>0</v>
      </c>
      <c r="J55" s="615">
        <f t="shared" si="6"/>
        <v>0</v>
      </c>
      <c r="K55" s="615">
        <f t="shared" si="6"/>
        <v>6473284825</v>
      </c>
      <c r="L55" s="1085"/>
      <c r="O55" s="562"/>
      <c r="P55" s="562"/>
      <c r="Q55" s="562"/>
      <c r="R55" s="562"/>
      <c r="S55" s="562"/>
      <c r="T55" s="562"/>
    </row>
    <row r="56" spans="1:20" ht="12" thickBot="1" x14ac:dyDescent="0.25">
      <c r="A56" s="635">
        <f t="shared" si="0"/>
        <v>48</v>
      </c>
      <c r="B56" s="636" t="s">
        <v>243</v>
      </c>
      <c r="C56" s="637">
        <f>C35+C55</f>
        <v>5047145000</v>
      </c>
      <c r="D56" s="638">
        <f t="shared" ref="D56" si="7">D35+D55</f>
        <v>11386761374</v>
      </c>
      <c r="E56" s="639">
        <f>D56/C56*100</f>
        <v>225.60796993151575</v>
      </c>
      <c r="F56" s="640" t="s">
        <v>244</v>
      </c>
      <c r="G56" s="641">
        <f>G35+G55</f>
        <v>5047145000</v>
      </c>
      <c r="H56" s="641" t="e">
        <f t="shared" ref="H56:K56" si="8">H35+H55</f>
        <v>#REF!</v>
      </c>
      <c r="I56" s="641" t="e">
        <f t="shared" si="8"/>
        <v>#REF!</v>
      </c>
      <c r="J56" s="641" t="e">
        <f t="shared" si="8"/>
        <v>#REF!</v>
      </c>
      <c r="K56" s="641">
        <f t="shared" si="8"/>
        <v>9770031404</v>
      </c>
      <c r="L56" s="642">
        <f>K56/G56*100</f>
        <v>193.57540558077883</v>
      </c>
      <c r="O56" s="562"/>
      <c r="P56" s="562"/>
      <c r="Q56" s="562"/>
      <c r="R56" s="562"/>
      <c r="S56" s="562"/>
      <c r="T56" s="562"/>
    </row>
    <row r="57" spans="1:20" x14ac:dyDescent="0.2">
      <c r="B57" s="564"/>
      <c r="C57" s="643"/>
      <c r="D57" s="643"/>
      <c r="E57" s="643"/>
      <c r="F57" s="643"/>
      <c r="G57" s="643"/>
      <c r="R57" s="562"/>
      <c r="S57" s="562"/>
      <c r="T57" s="562"/>
    </row>
    <row r="58" spans="1:20" s="612" customFormat="1" ht="12.75" x14ac:dyDescent="0.2">
      <c r="A58" s="564"/>
      <c r="B58" s="564"/>
      <c r="C58" s="644">
        <f>C56-G56</f>
        <v>0</v>
      </c>
      <c r="D58" s="644"/>
      <c r="E58" s="644"/>
      <c r="F58" s="643"/>
      <c r="G58" s="643"/>
      <c r="H58" s="564"/>
      <c r="I58" s="564"/>
      <c r="J58" s="564"/>
      <c r="K58" s="564"/>
      <c r="L58" s="564"/>
      <c r="M58" s="564"/>
      <c r="N58" s="564"/>
      <c r="O58" s="564"/>
      <c r="P58" s="564"/>
      <c r="Q58" s="564"/>
      <c r="R58" s="564"/>
      <c r="S58" s="564"/>
      <c r="T58" s="564"/>
    </row>
  </sheetData>
  <sheetProtection selectLockedCells="1" selectUnlockedCells="1"/>
  <mergeCells count="13">
    <mergeCell ref="G6:G7"/>
    <mergeCell ref="K6:K7"/>
    <mergeCell ref="L6:L7"/>
    <mergeCell ref="A2:L2"/>
    <mergeCell ref="A5:L5"/>
    <mergeCell ref="A6:A8"/>
    <mergeCell ref="B6:B7"/>
    <mergeCell ref="C6:C7"/>
    <mergeCell ref="D6:D7"/>
    <mergeCell ref="E6:E7"/>
    <mergeCell ref="F6:F7"/>
    <mergeCell ref="B4:L4"/>
    <mergeCell ref="B3:L3"/>
  </mergeCells>
  <printOptions horizontalCentered="1"/>
  <pageMargins left="0.19685039370078741" right="0.19685039370078741" top="0.19685039370078741" bottom="0.19685039370078741" header="0.51181102362204722" footer="0.51181102362204722"/>
  <pageSetup paperSize="9" scale="79" firstPageNumber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98A84A-D989-4EFE-877B-9D06BC1C4EBD}">
  <sheetPr codeName="Munka10">
    <tabColor rgb="FF00B050"/>
    <pageSetUpPr fitToPage="1"/>
  </sheetPr>
  <dimension ref="A1:L109"/>
  <sheetViews>
    <sheetView workbookViewId="0">
      <pane ySplit="8" topLeftCell="A9" activePane="bottomLeft" state="frozen"/>
      <selection pane="bottomLeft" sqref="A1:G1"/>
    </sheetView>
  </sheetViews>
  <sheetFormatPr defaultRowHeight="12.75" x14ac:dyDescent="0.2"/>
  <cols>
    <col min="1" max="1" width="33.28515625" style="759" customWidth="1"/>
    <col min="2" max="2" width="22.85546875" style="759" bestFit="1" customWidth="1"/>
    <col min="3" max="3" width="12.42578125" style="765" bestFit="1" customWidth="1"/>
    <col min="4" max="4" width="14.140625" style="759" bestFit="1" customWidth="1"/>
    <col min="5" max="5" width="12.28515625" style="759" bestFit="1" customWidth="1"/>
    <col min="6" max="6" width="13.42578125" style="759" bestFit="1" customWidth="1"/>
    <col min="7" max="7" width="14" style="759" hidden="1" customWidth="1"/>
    <col min="8" max="16384" width="9.140625" style="759"/>
  </cols>
  <sheetData>
    <row r="1" spans="1:12" ht="12.75" customHeight="1" x14ac:dyDescent="0.2">
      <c r="A1" s="1280" t="s">
        <v>834</v>
      </c>
      <c r="B1" s="1280"/>
      <c r="C1" s="1280"/>
      <c r="D1" s="1280"/>
      <c r="E1" s="1280"/>
      <c r="F1" s="1280"/>
      <c r="G1" s="1280"/>
      <c r="H1" s="758"/>
      <c r="I1" s="758"/>
      <c r="J1" s="758"/>
      <c r="K1" s="758"/>
      <c r="L1" s="758"/>
    </row>
    <row r="2" spans="1:12" x14ac:dyDescent="0.2">
      <c r="C2" s="760"/>
      <c r="D2" s="761"/>
      <c r="E2" s="762"/>
      <c r="F2" s="762"/>
      <c r="G2" s="762"/>
      <c r="H2" s="762"/>
      <c r="I2" s="762"/>
      <c r="J2" s="762"/>
      <c r="K2" s="762"/>
      <c r="L2" s="762"/>
    </row>
    <row r="3" spans="1:12" ht="12.75" customHeight="1" x14ac:dyDescent="0.2">
      <c r="A3" s="1150" t="s">
        <v>0</v>
      </c>
      <c r="B3" s="1150"/>
      <c r="C3" s="1150"/>
      <c r="D3" s="1150"/>
      <c r="E3" s="1150"/>
      <c r="F3" s="1150"/>
      <c r="G3" s="1150"/>
      <c r="H3" s="763"/>
      <c r="I3" s="763"/>
      <c r="J3" s="763"/>
      <c r="K3" s="763"/>
      <c r="L3" s="763"/>
    </row>
    <row r="4" spans="1:12" ht="12.75" customHeight="1" x14ac:dyDescent="0.2">
      <c r="A4" s="1106" t="s">
        <v>516</v>
      </c>
      <c r="B4" s="1106"/>
      <c r="C4" s="1106"/>
      <c r="D4" s="1106"/>
      <c r="E4" s="1106"/>
      <c r="F4" s="1106"/>
      <c r="G4" s="1106"/>
      <c r="H4" s="467"/>
      <c r="I4" s="467"/>
      <c r="J4" s="763"/>
      <c r="K4" s="763"/>
      <c r="L4" s="763"/>
    </row>
    <row r="5" spans="1:12" ht="12.75" customHeight="1" x14ac:dyDescent="0.2">
      <c r="A5" s="1150" t="s">
        <v>799</v>
      </c>
      <c r="B5" s="1150"/>
      <c r="C5" s="1150"/>
      <c r="D5" s="1150"/>
      <c r="E5" s="1150"/>
      <c r="F5" s="1150"/>
      <c r="G5" s="1150"/>
      <c r="H5" s="763"/>
      <c r="I5" s="763"/>
      <c r="J5" s="763"/>
      <c r="K5" s="763"/>
      <c r="L5" s="763"/>
    </row>
    <row r="6" spans="1:12" x14ac:dyDescent="0.2">
      <c r="A6" s="1106" t="s">
        <v>797</v>
      </c>
      <c r="B6" s="1106"/>
      <c r="C6" s="1106"/>
      <c r="D6" s="1106"/>
      <c r="E6" s="1106"/>
      <c r="F6" s="1106"/>
      <c r="G6" s="1106"/>
      <c r="H6" s="467"/>
      <c r="I6" s="467"/>
      <c r="J6" s="764"/>
      <c r="K6" s="764"/>
      <c r="L6" s="764"/>
    </row>
    <row r="7" spans="1:12" ht="13.5" thickBot="1" x14ac:dyDescent="0.25"/>
    <row r="8" spans="1:12" s="769" customFormat="1" ht="12" customHeight="1" thickBot="1" x14ac:dyDescent="0.25">
      <c r="A8" s="766" t="s">
        <v>3</v>
      </c>
      <c r="B8" s="767" t="s">
        <v>800</v>
      </c>
      <c r="C8" s="767" t="s">
        <v>801</v>
      </c>
      <c r="D8" s="767" t="s">
        <v>802</v>
      </c>
      <c r="E8" s="767" t="s">
        <v>803</v>
      </c>
      <c r="F8" s="767" t="s">
        <v>804</v>
      </c>
      <c r="G8" s="768" t="s">
        <v>805</v>
      </c>
    </row>
    <row r="9" spans="1:12" s="769" customFormat="1" ht="12" customHeight="1" x14ac:dyDescent="0.2">
      <c r="A9" s="770"/>
      <c r="B9" s="770"/>
      <c r="C9" s="770"/>
      <c r="D9" s="770"/>
      <c r="E9" s="770"/>
      <c r="F9" s="770"/>
      <c r="G9" s="770"/>
    </row>
    <row r="10" spans="1:12" s="769" customFormat="1" ht="12" customHeight="1" thickBot="1" x14ac:dyDescent="0.25">
      <c r="A10" s="1146" t="s">
        <v>160</v>
      </c>
      <c r="B10" s="1146"/>
      <c r="C10" s="1146"/>
      <c r="D10" s="1146"/>
      <c r="E10" s="1146"/>
      <c r="F10" s="1146"/>
      <c r="G10" s="1146"/>
    </row>
    <row r="11" spans="1:12" x14ac:dyDescent="0.2">
      <c r="A11" s="771" t="s">
        <v>767</v>
      </c>
      <c r="B11" s="772" t="s">
        <v>806</v>
      </c>
      <c r="C11" s="773">
        <v>111913</v>
      </c>
      <c r="D11" s="774">
        <v>209604</v>
      </c>
      <c r="E11" s="774">
        <v>209604</v>
      </c>
      <c r="F11" s="774">
        <f>D11-E11</f>
        <v>0</v>
      </c>
      <c r="G11" s="775">
        <v>0</v>
      </c>
    </row>
    <row r="12" spans="1:12" x14ac:dyDescent="0.2">
      <c r="A12" s="776"/>
      <c r="B12" s="777"/>
      <c r="C12" s="778">
        <v>1119142</v>
      </c>
      <c r="D12" s="779">
        <v>67486</v>
      </c>
      <c r="E12" s="779">
        <v>67486</v>
      </c>
      <c r="F12" s="779">
        <f t="shared" ref="F12:F32" si="0">D12-E12</f>
        <v>0</v>
      </c>
      <c r="G12" s="780">
        <v>0</v>
      </c>
    </row>
    <row r="13" spans="1:12" x14ac:dyDescent="0.2">
      <c r="A13" s="776"/>
      <c r="B13" s="777"/>
      <c r="C13" s="778">
        <v>11213</v>
      </c>
      <c r="D13" s="779">
        <v>14480000</v>
      </c>
      <c r="E13" s="779">
        <v>2820040</v>
      </c>
      <c r="F13" s="779">
        <f t="shared" si="0"/>
        <v>11659960</v>
      </c>
      <c r="G13" s="780">
        <v>11660</v>
      </c>
    </row>
    <row r="14" spans="1:12" x14ac:dyDescent="0.2">
      <c r="A14" s="776"/>
      <c r="B14" s="777"/>
      <c r="C14" s="778">
        <v>112913</v>
      </c>
      <c r="D14" s="779">
        <v>144126167</v>
      </c>
      <c r="E14" s="779">
        <v>144126167</v>
      </c>
      <c r="F14" s="779">
        <f t="shared" si="0"/>
        <v>0</v>
      </c>
      <c r="G14" s="780">
        <v>0</v>
      </c>
    </row>
    <row r="15" spans="1:12" x14ac:dyDescent="0.2">
      <c r="A15" s="776"/>
      <c r="B15" s="777"/>
      <c r="C15" s="778">
        <v>1129142</v>
      </c>
      <c r="D15" s="779">
        <v>125984</v>
      </c>
      <c r="E15" s="779">
        <v>125984</v>
      </c>
      <c r="F15" s="779">
        <f t="shared" si="0"/>
        <v>0</v>
      </c>
      <c r="G15" s="780">
        <v>0</v>
      </c>
    </row>
    <row r="16" spans="1:12" x14ac:dyDescent="0.2">
      <c r="A16" s="781" t="s">
        <v>807</v>
      </c>
      <c r="B16" s="782"/>
      <c r="C16" s="783"/>
      <c r="D16" s="784">
        <f>SUM(D11:D15)</f>
        <v>159009241</v>
      </c>
      <c r="E16" s="784">
        <f>SUM(E11:E15)</f>
        <v>147349281</v>
      </c>
      <c r="F16" s="784">
        <f t="shared" si="0"/>
        <v>11659960</v>
      </c>
      <c r="G16" s="785">
        <f>SUM(G11:G15)</f>
        <v>11660</v>
      </c>
    </row>
    <row r="17" spans="1:7" ht="38.25" x14ac:dyDescent="0.2">
      <c r="A17" s="786" t="s">
        <v>768</v>
      </c>
      <c r="B17" s="787" t="s">
        <v>808</v>
      </c>
      <c r="C17" s="778">
        <v>12112212</v>
      </c>
      <c r="D17" s="779">
        <v>1024585493</v>
      </c>
      <c r="E17" s="779"/>
      <c r="F17" s="779">
        <f t="shared" si="0"/>
        <v>1024585493</v>
      </c>
      <c r="G17" s="780">
        <v>1024585</v>
      </c>
    </row>
    <row r="18" spans="1:7" x14ac:dyDescent="0.2">
      <c r="A18" s="776"/>
      <c r="B18" s="777"/>
      <c r="C18" s="778">
        <v>12114812</v>
      </c>
      <c r="D18" s="779">
        <v>458384192</v>
      </c>
      <c r="E18" s="779">
        <v>200163447</v>
      </c>
      <c r="F18" s="779">
        <f t="shared" si="0"/>
        <v>258220745</v>
      </c>
      <c r="G18" s="780">
        <v>258221</v>
      </c>
    </row>
    <row r="19" spans="1:7" x14ac:dyDescent="0.2">
      <c r="A19" s="776"/>
      <c r="B19" s="777"/>
      <c r="C19" s="778">
        <v>122112</v>
      </c>
      <c r="D19" s="779">
        <v>5001000</v>
      </c>
      <c r="E19" s="779">
        <v>2198667</v>
      </c>
      <c r="F19" s="779">
        <f t="shared" si="0"/>
        <v>2802333</v>
      </c>
      <c r="G19" s="780">
        <v>2802</v>
      </c>
    </row>
    <row r="20" spans="1:7" x14ac:dyDescent="0.2">
      <c r="A20" s="776"/>
      <c r="B20" s="777" t="s">
        <v>809</v>
      </c>
      <c r="C20" s="778">
        <v>1211111</v>
      </c>
      <c r="D20" s="779">
        <v>345734076</v>
      </c>
      <c r="E20" s="779"/>
      <c r="F20" s="779">
        <f t="shared" si="0"/>
        <v>345734076</v>
      </c>
      <c r="G20" s="780">
        <v>345734</v>
      </c>
    </row>
    <row r="21" spans="1:7" x14ac:dyDescent="0.2">
      <c r="A21" s="776"/>
      <c r="B21" s="777"/>
      <c r="C21" s="778">
        <v>12112211</v>
      </c>
      <c r="D21" s="779">
        <v>7331474320</v>
      </c>
      <c r="E21" s="779"/>
      <c r="F21" s="779">
        <f t="shared" si="0"/>
        <v>7331474320</v>
      </c>
      <c r="G21" s="780">
        <v>7331474</v>
      </c>
    </row>
    <row r="22" spans="1:7" x14ac:dyDescent="0.2">
      <c r="A22" s="776"/>
      <c r="B22" s="777"/>
      <c r="C22" s="778">
        <v>12113311</v>
      </c>
      <c r="D22" s="779">
        <v>968872116</v>
      </c>
      <c r="E22" s="779">
        <v>417057893</v>
      </c>
      <c r="F22" s="779">
        <f t="shared" si="0"/>
        <v>551814223</v>
      </c>
      <c r="G22" s="780">
        <v>551814</v>
      </c>
    </row>
    <row r="23" spans="1:7" x14ac:dyDescent="0.2">
      <c r="A23" s="776"/>
      <c r="B23" s="777"/>
      <c r="C23" s="778">
        <v>12114411</v>
      </c>
      <c r="D23" s="779">
        <v>44074746</v>
      </c>
      <c r="E23" s="779">
        <v>243935</v>
      </c>
      <c r="F23" s="779">
        <f t="shared" si="0"/>
        <v>43830811</v>
      </c>
      <c r="G23" s="780">
        <v>43831</v>
      </c>
    </row>
    <row r="24" spans="1:7" x14ac:dyDescent="0.2">
      <c r="A24" s="776"/>
      <c r="B24" s="777"/>
      <c r="C24" s="778">
        <v>12114811</v>
      </c>
      <c r="D24" s="779">
        <v>4812078992</v>
      </c>
      <c r="E24" s="779">
        <v>1871762684</v>
      </c>
      <c r="F24" s="779">
        <f t="shared" si="0"/>
        <v>2940316308</v>
      </c>
      <c r="G24" s="780">
        <v>2940316</v>
      </c>
    </row>
    <row r="25" spans="1:7" x14ac:dyDescent="0.2">
      <c r="A25" s="776"/>
      <c r="B25" s="777"/>
      <c r="C25" s="778">
        <v>121924811</v>
      </c>
      <c r="D25" s="779">
        <v>4000</v>
      </c>
      <c r="E25" s="779">
        <v>4000</v>
      </c>
      <c r="F25" s="779">
        <f t="shared" si="0"/>
        <v>0</v>
      </c>
      <c r="G25" s="780">
        <v>0</v>
      </c>
    </row>
    <row r="26" spans="1:7" x14ac:dyDescent="0.2">
      <c r="A26" s="776"/>
      <c r="B26" s="777"/>
      <c r="C26" s="778">
        <v>122111</v>
      </c>
      <c r="D26" s="779">
        <v>2222321</v>
      </c>
      <c r="E26" s="779">
        <v>1300825</v>
      </c>
      <c r="F26" s="779">
        <f t="shared" si="0"/>
        <v>921496</v>
      </c>
      <c r="G26" s="780">
        <v>921</v>
      </c>
    </row>
    <row r="27" spans="1:7" ht="38.25" x14ac:dyDescent="0.2">
      <c r="A27" s="776"/>
      <c r="B27" s="787" t="s">
        <v>810</v>
      </c>
      <c r="C27" s="778">
        <v>121112</v>
      </c>
      <c r="D27" s="779">
        <v>2841824</v>
      </c>
      <c r="E27" s="779"/>
      <c r="F27" s="779">
        <f t="shared" si="0"/>
        <v>2841824</v>
      </c>
      <c r="G27" s="780">
        <v>2842</v>
      </c>
    </row>
    <row r="28" spans="1:7" x14ac:dyDescent="0.2">
      <c r="A28" s="776"/>
      <c r="B28" s="777"/>
      <c r="C28" s="778">
        <v>1211222</v>
      </c>
      <c r="D28" s="779">
        <v>1784576120</v>
      </c>
      <c r="E28" s="779"/>
      <c r="F28" s="779">
        <f t="shared" si="0"/>
        <v>1784576120</v>
      </c>
      <c r="G28" s="780">
        <v>1784576</v>
      </c>
    </row>
    <row r="29" spans="1:7" x14ac:dyDescent="0.2">
      <c r="A29" s="776"/>
      <c r="B29" s="777"/>
      <c r="C29" s="778">
        <v>1211332</v>
      </c>
      <c r="D29" s="779">
        <v>916329212</v>
      </c>
      <c r="E29" s="779">
        <v>338605902</v>
      </c>
      <c r="F29" s="779">
        <f t="shared" si="0"/>
        <v>577723310</v>
      </c>
      <c r="G29" s="780">
        <v>577723</v>
      </c>
    </row>
    <row r="30" spans="1:7" x14ac:dyDescent="0.2">
      <c r="A30" s="776"/>
      <c r="B30" s="777"/>
      <c r="C30" s="778">
        <v>1211482</v>
      </c>
      <c r="D30" s="779">
        <v>1327946594</v>
      </c>
      <c r="E30" s="779">
        <v>364436837</v>
      </c>
      <c r="F30" s="779">
        <f>D30-E30</f>
        <v>963509757</v>
      </c>
      <c r="G30" s="780">
        <v>963510</v>
      </c>
    </row>
    <row r="31" spans="1:7" x14ac:dyDescent="0.2">
      <c r="A31" s="776"/>
      <c r="B31" s="777"/>
      <c r="C31" s="778">
        <v>12192482</v>
      </c>
      <c r="D31" s="779">
        <v>2099010</v>
      </c>
      <c r="E31" s="779">
        <v>2099010</v>
      </c>
      <c r="F31" s="779">
        <f t="shared" si="0"/>
        <v>0</v>
      </c>
      <c r="G31" s="780">
        <v>0</v>
      </c>
    </row>
    <row r="32" spans="1:7" x14ac:dyDescent="0.2">
      <c r="A32" s="776"/>
      <c r="B32" s="777"/>
      <c r="C32" s="778">
        <v>12212</v>
      </c>
      <c r="D32" s="779">
        <v>18427059</v>
      </c>
      <c r="E32" s="779">
        <v>4193461</v>
      </c>
      <c r="F32" s="779">
        <f t="shared" si="0"/>
        <v>14233598</v>
      </c>
      <c r="G32" s="780">
        <v>14234</v>
      </c>
    </row>
    <row r="33" spans="1:7" x14ac:dyDescent="0.2">
      <c r="A33" s="776"/>
      <c r="B33" s="777"/>
      <c r="C33" s="778">
        <v>122912</v>
      </c>
      <c r="D33" s="779">
        <v>1694660</v>
      </c>
      <c r="E33" s="779">
        <v>1694660</v>
      </c>
      <c r="F33" s="779">
        <v>0</v>
      </c>
      <c r="G33" s="780">
        <v>0</v>
      </c>
    </row>
    <row r="34" spans="1:7" x14ac:dyDescent="0.2">
      <c r="A34" s="776"/>
      <c r="B34" s="777" t="s">
        <v>806</v>
      </c>
      <c r="C34" s="778">
        <v>121113</v>
      </c>
      <c r="D34" s="779">
        <v>46685554</v>
      </c>
      <c r="E34" s="779"/>
      <c r="F34" s="779">
        <f>D34-E34</f>
        <v>46685554</v>
      </c>
      <c r="G34" s="780">
        <v>46686</v>
      </c>
    </row>
    <row r="35" spans="1:7" x14ac:dyDescent="0.2">
      <c r="A35" s="776"/>
      <c r="B35" s="777"/>
      <c r="C35" s="778">
        <v>1211213</v>
      </c>
      <c r="D35" s="779">
        <v>4835600</v>
      </c>
      <c r="E35" s="779"/>
      <c r="F35" s="779">
        <f t="shared" ref="F35:F51" si="1">D35-E35</f>
        <v>4835600</v>
      </c>
      <c r="G35" s="780">
        <v>4836</v>
      </c>
    </row>
    <row r="36" spans="1:7" x14ac:dyDescent="0.2">
      <c r="A36" s="776"/>
      <c r="B36" s="777"/>
      <c r="C36" s="778">
        <v>1211223</v>
      </c>
      <c r="D36" s="779">
        <v>778625200</v>
      </c>
      <c r="E36" s="779"/>
      <c r="F36" s="779">
        <f t="shared" si="1"/>
        <v>778625200</v>
      </c>
      <c r="G36" s="780">
        <v>778625</v>
      </c>
    </row>
    <row r="37" spans="1:7" x14ac:dyDescent="0.2">
      <c r="A37" s="776"/>
      <c r="B37" s="777"/>
      <c r="C37" s="778">
        <v>1211333</v>
      </c>
      <c r="D37" s="779">
        <v>363335599</v>
      </c>
      <c r="E37" s="779">
        <v>109389389</v>
      </c>
      <c r="F37" s="779">
        <f t="shared" si="1"/>
        <v>253946210</v>
      </c>
      <c r="G37" s="780">
        <v>253946</v>
      </c>
    </row>
    <row r="38" spans="1:7" x14ac:dyDescent="0.2">
      <c r="A38" s="776"/>
      <c r="B38" s="777"/>
      <c r="C38" s="778">
        <v>1211423</v>
      </c>
      <c r="D38" s="779">
        <v>210532</v>
      </c>
      <c r="E38" s="779"/>
      <c r="F38" s="779">
        <f t="shared" si="1"/>
        <v>210532</v>
      </c>
      <c r="G38" s="780">
        <v>211</v>
      </c>
    </row>
    <row r="39" spans="1:7" x14ac:dyDescent="0.2">
      <c r="A39" s="776"/>
      <c r="B39" s="777"/>
      <c r="C39" s="778">
        <v>1211483</v>
      </c>
      <c r="D39" s="779">
        <v>1007543911</v>
      </c>
      <c r="E39" s="779">
        <v>227473038</v>
      </c>
      <c r="F39" s="779">
        <f t="shared" si="1"/>
        <v>780070873</v>
      </c>
      <c r="G39" s="780">
        <v>780071</v>
      </c>
    </row>
    <row r="40" spans="1:7" x14ac:dyDescent="0.2">
      <c r="A40" s="776"/>
      <c r="B40" s="777"/>
      <c r="C40" s="778">
        <v>12213</v>
      </c>
      <c r="D40" s="779">
        <v>1696424</v>
      </c>
      <c r="E40" s="779">
        <v>435748</v>
      </c>
      <c r="F40" s="779">
        <f t="shared" si="1"/>
        <v>1260676</v>
      </c>
      <c r="G40" s="780">
        <v>1261</v>
      </c>
    </row>
    <row r="41" spans="1:7" ht="25.5" x14ac:dyDescent="0.2">
      <c r="A41" s="788" t="s">
        <v>811</v>
      </c>
      <c r="B41" s="782"/>
      <c r="C41" s="783"/>
      <c r="D41" s="784">
        <f>SUM(D17:D40)</f>
        <v>21249278555</v>
      </c>
      <c r="E41" s="784">
        <f>SUM(E17:E40)</f>
        <v>3541059496</v>
      </c>
      <c r="F41" s="784">
        <f t="shared" si="1"/>
        <v>17708219059</v>
      </c>
      <c r="G41" s="785">
        <f>SUM(G17:G40)</f>
        <v>17708219</v>
      </c>
    </row>
    <row r="42" spans="1:7" ht="25.5" x14ac:dyDescent="0.2">
      <c r="A42" s="789" t="s">
        <v>769</v>
      </c>
      <c r="B42" s="790" t="s">
        <v>806</v>
      </c>
      <c r="C42" s="791">
        <v>131113</v>
      </c>
      <c r="D42" s="792">
        <v>13009446</v>
      </c>
      <c r="E42" s="792">
        <v>6075301</v>
      </c>
      <c r="F42" s="792">
        <f t="shared" si="1"/>
        <v>6934145</v>
      </c>
      <c r="G42" s="793">
        <v>6934</v>
      </c>
    </row>
    <row r="43" spans="1:7" x14ac:dyDescent="0.2">
      <c r="A43" s="776"/>
      <c r="B43" s="777"/>
      <c r="C43" s="778">
        <v>131123</v>
      </c>
      <c r="D43" s="779">
        <v>371075902</v>
      </c>
      <c r="E43" s="779">
        <v>206760352</v>
      </c>
      <c r="F43" s="779">
        <f t="shared" si="1"/>
        <v>164315550</v>
      </c>
      <c r="G43" s="780">
        <v>164316</v>
      </c>
    </row>
    <row r="44" spans="1:7" x14ac:dyDescent="0.2">
      <c r="A44" s="776"/>
      <c r="B44" s="777"/>
      <c r="C44" s="778">
        <v>131133</v>
      </c>
      <c r="D44" s="779">
        <v>157717183</v>
      </c>
      <c r="E44" s="779"/>
      <c r="F44" s="779">
        <f t="shared" si="1"/>
        <v>157717183</v>
      </c>
      <c r="G44" s="780">
        <v>157717</v>
      </c>
    </row>
    <row r="45" spans="1:7" x14ac:dyDescent="0.2">
      <c r="A45" s="776"/>
      <c r="B45" s="777"/>
      <c r="C45" s="778">
        <v>131163</v>
      </c>
      <c r="D45" s="779">
        <v>14487402</v>
      </c>
      <c r="E45" s="779">
        <v>118749</v>
      </c>
      <c r="F45" s="779">
        <f t="shared" si="1"/>
        <v>14368653</v>
      </c>
      <c r="G45" s="780">
        <v>14369</v>
      </c>
    </row>
    <row r="46" spans="1:7" x14ac:dyDescent="0.2">
      <c r="A46" s="776"/>
      <c r="B46" s="777"/>
      <c r="C46" s="778">
        <v>1319113</v>
      </c>
      <c r="D46" s="779">
        <v>140104223</v>
      </c>
      <c r="E46" s="779">
        <v>140104223</v>
      </c>
      <c r="F46" s="779">
        <f t="shared" si="1"/>
        <v>0</v>
      </c>
      <c r="G46" s="780"/>
    </row>
    <row r="47" spans="1:7" x14ac:dyDescent="0.2">
      <c r="A47" s="776"/>
      <c r="B47" s="777"/>
      <c r="C47" s="778">
        <v>13191143</v>
      </c>
      <c r="D47" s="779">
        <v>2230212</v>
      </c>
      <c r="E47" s="779">
        <v>2230212</v>
      </c>
      <c r="F47" s="779">
        <f t="shared" si="1"/>
        <v>0</v>
      </c>
      <c r="G47" s="780"/>
    </row>
    <row r="48" spans="1:7" x14ac:dyDescent="0.2">
      <c r="A48" s="776"/>
      <c r="B48" s="777"/>
      <c r="C48" s="778">
        <v>1319123</v>
      </c>
      <c r="D48" s="779">
        <v>259075558</v>
      </c>
      <c r="E48" s="779">
        <v>259075558</v>
      </c>
      <c r="F48" s="779">
        <f t="shared" si="1"/>
        <v>0</v>
      </c>
      <c r="G48" s="780"/>
    </row>
    <row r="49" spans="1:7" x14ac:dyDescent="0.2">
      <c r="A49" s="776"/>
      <c r="B49" s="777"/>
      <c r="C49" s="778">
        <v>13191243</v>
      </c>
      <c r="D49" s="779">
        <v>21622547</v>
      </c>
      <c r="E49" s="779">
        <v>21622547</v>
      </c>
      <c r="F49" s="779">
        <f t="shared" si="1"/>
        <v>0</v>
      </c>
      <c r="G49" s="780"/>
    </row>
    <row r="50" spans="1:7" x14ac:dyDescent="0.2">
      <c r="A50" s="776"/>
      <c r="B50" s="777"/>
      <c r="C50" s="778">
        <v>1319163</v>
      </c>
      <c r="D50" s="779">
        <v>13779981</v>
      </c>
      <c r="E50" s="779">
        <v>13779981</v>
      </c>
      <c r="F50" s="779">
        <f t="shared" si="1"/>
        <v>0</v>
      </c>
      <c r="G50" s="780"/>
    </row>
    <row r="51" spans="1:7" ht="25.5" x14ac:dyDescent="0.2">
      <c r="A51" s="788" t="s">
        <v>812</v>
      </c>
      <c r="B51" s="782"/>
      <c r="C51" s="783"/>
      <c r="D51" s="784">
        <f>SUM(D42:D50)</f>
        <v>993102454</v>
      </c>
      <c r="E51" s="784">
        <f>SUM(E42:E50)</f>
        <v>649766923</v>
      </c>
      <c r="F51" s="784">
        <f t="shared" si="1"/>
        <v>343335531</v>
      </c>
      <c r="G51" s="785">
        <f>SUM(G42:G50)</f>
        <v>343336</v>
      </c>
    </row>
    <row r="52" spans="1:7" ht="38.25" x14ac:dyDescent="0.2">
      <c r="A52" s="786" t="s">
        <v>813</v>
      </c>
      <c r="B52" s="777" t="s">
        <v>806</v>
      </c>
      <c r="C52" s="778">
        <v>183223</v>
      </c>
      <c r="D52" s="779">
        <v>3452342</v>
      </c>
      <c r="E52" s="779">
        <v>2688674</v>
      </c>
      <c r="F52" s="779">
        <f>D52-E52</f>
        <v>763668</v>
      </c>
      <c r="G52" s="780">
        <v>764</v>
      </c>
    </row>
    <row r="53" spans="1:7" x14ac:dyDescent="0.2">
      <c r="A53" s="794"/>
      <c r="B53" s="795"/>
      <c r="C53" s="778">
        <v>1832913</v>
      </c>
      <c r="D53" s="779">
        <v>1407555</v>
      </c>
      <c r="E53" s="779">
        <v>1407555</v>
      </c>
      <c r="F53" s="779">
        <f t="shared" ref="F53:F57" si="2">D53-E53</f>
        <v>0</v>
      </c>
      <c r="G53" s="780"/>
    </row>
    <row r="54" spans="1:7" x14ac:dyDescent="0.2">
      <c r="A54" s="794"/>
      <c r="B54" s="795"/>
      <c r="C54" s="778">
        <v>18329143</v>
      </c>
      <c r="D54" s="779">
        <v>1305739</v>
      </c>
      <c r="E54" s="779">
        <v>1305739</v>
      </c>
      <c r="F54" s="779">
        <f t="shared" si="2"/>
        <v>0</v>
      </c>
      <c r="G54" s="780"/>
    </row>
    <row r="55" spans="1:7" x14ac:dyDescent="0.2">
      <c r="A55" s="794"/>
      <c r="B55" s="795"/>
      <c r="C55" s="778">
        <v>1832923</v>
      </c>
      <c r="D55" s="779">
        <v>3752940</v>
      </c>
      <c r="E55" s="779">
        <v>3752940</v>
      </c>
      <c r="F55" s="779">
        <f t="shared" si="2"/>
        <v>0</v>
      </c>
      <c r="G55" s="780"/>
    </row>
    <row r="56" spans="1:7" x14ac:dyDescent="0.2">
      <c r="A56" s="794"/>
      <c r="B56" s="795"/>
      <c r="C56" s="778">
        <v>18329243</v>
      </c>
      <c r="D56" s="779">
        <v>2855928</v>
      </c>
      <c r="E56" s="779">
        <v>2855928</v>
      </c>
      <c r="F56" s="779">
        <f t="shared" si="2"/>
        <v>0</v>
      </c>
      <c r="G56" s="780"/>
    </row>
    <row r="57" spans="1:7" ht="39" thickBot="1" x14ac:dyDescent="0.25">
      <c r="A57" s="796" t="s">
        <v>814</v>
      </c>
      <c r="B57" s="797"/>
      <c r="C57" s="798"/>
      <c r="D57" s="799">
        <f>SUM(D52:D56)</f>
        <v>12774504</v>
      </c>
      <c r="E57" s="799">
        <f>SUM(E52:E56)</f>
        <v>12010836</v>
      </c>
      <c r="F57" s="799">
        <f t="shared" si="2"/>
        <v>763668</v>
      </c>
      <c r="G57" s="800">
        <f>SUM(G52:G56)</f>
        <v>764</v>
      </c>
    </row>
    <row r="58" spans="1:7" x14ac:dyDescent="0.2">
      <c r="D58" s="801"/>
      <c r="E58" s="801"/>
      <c r="F58" s="801"/>
      <c r="G58" s="801"/>
    </row>
    <row r="59" spans="1:7" ht="13.5" thickBot="1" x14ac:dyDescent="0.25">
      <c r="A59" s="1146" t="s">
        <v>815</v>
      </c>
      <c r="B59" s="1146"/>
      <c r="C59" s="1146"/>
      <c r="D59" s="1146"/>
      <c r="E59" s="1146"/>
      <c r="F59" s="1146"/>
      <c r="G59" s="1146"/>
    </row>
    <row r="60" spans="1:7" x14ac:dyDescent="0.2">
      <c r="A60" s="771" t="s">
        <v>767</v>
      </c>
      <c r="B60" s="772" t="s">
        <v>806</v>
      </c>
      <c r="C60" s="773">
        <v>1129142</v>
      </c>
      <c r="D60" s="774">
        <v>195000</v>
      </c>
      <c r="E60" s="774">
        <v>195000</v>
      </c>
      <c r="F60" s="774">
        <v>0</v>
      </c>
      <c r="G60" s="775">
        <v>0</v>
      </c>
    </row>
    <row r="61" spans="1:7" x14ac:dyDescent="0.2">
      <c r="A61" s="781" t="s">
        <v>807</v>
      </c>
      <c r="B61" s="782"/>
      <c r="C61" s="783"/>
      <c r="D61" s="784">
        <f>SUM(D60:D60)</f>
        <v>195000</v>
      </c>
      <c r="E61" s="784">
        <f>SUM(E60:E60)</f>
        <v>195000</v>
      </c>
      <c r="F61" s="784">
        <f t="shared" ref="F61:F67" si="3">D61-E61</f>
        <v>0</v>
      </c>
      <c r="G61" s="785">
        <f>SUM(G60:G60)</f>
        <v>0</v>
      </c>
    </row>
    <row r="62" spans="1:7" ht="25.5" x14ac:dyDescent="0.2">
      <c r="A62" s="786" t="s">
        <v>769</v>
      </c>
      <c r="B62" s="777" t="s">
        <v>806</v>
      </c>
      <c r="C62" s="778">
        <v>131123</v>
      </c>
      <c r="D62" s="779">
        <v>1216429</v>
      </c>
      <c r="E62" s="779">
        <v>820873</v>
      </c>
      <c r="F62" s="779">
        <f t="shared" si="3"/>
        <v>395556</v>
      </c>
      <c r="G62" s="780"/>
    </row>
    <row r="63" spans="1:7" x14ac:dyDescent="0.2">
      <c r="A63" s="776"/>
      <c r="B63" s="777"/>
      <c r="C63" s="778">
        <v>1319113</v>
      </c>
      <c r="D63" s="779">
        <v>3194304</v>
      </c>
      <c r="E63" s="779">
        <v>3194304</v>
      </c>
      <c r="F63" s="779">
        <f t="shared" si="3"/>
        <v>0</v>
      </c>
      <c r="G63" s="780"/>
    </row>
    <row r="64" spans="1:7" x14ac:dyDescent="0.2">
      <c r="A64" s="776"/>
      <c r="B64" s="777"/>
      <c r="C64" s="778">
        <v>13191143</v>
      </c>
      <c r="D64" s="779">
        <v>2443884</v>
      </c>
      <c r="E64" s="779">
        <v>2443884</v>
      </c>
      <c r="F64" s="779">
        <f t="shared" si="3"/>
        <v>0</v>
      </c>
      <c r="G64" s="780"/>
    </row>
    <row r="65" spans="1:7" x14ac:dyDescent="0.2">
      <c r="A65" s="776"/>
      <c r="B65" s="777"/>
      <c r="C65" s="778">
        <v>1319123</v>
      </c>
      <c r="D65" s="779">
        <v>2729844</v>
      </c>
      <c r="E65" s="779">
        <v>2729844</v>
      </c>
      <c r="F65" s="779">
        <f t="shared" si="3"/>
        <v>0</v>
      </c>
      <c r="G65" s="780"/>
    </row>
    <row r="66" spans="1:7" x14ac:dyDescent="0.2">
      <c r="A66" s="776"/>
      <c r="B66" s="777"/>
      <c r="C66" s="778">
        <v>13191243</v>
      </c>
      <c r="D66" s="779">
        <v>8006988</v>
      </c>
      <c r="E66" s="779">
        <v>8006988</v>
      </c>
      <c r="F66" s="779">
        <f t="shared" si="3"/>
        <v>0</v>
      </c>
      <c r="G66" s="780"/>
    </row>
    <row r="67" spans="1:7" ht="26.25" thickBot="1" x14ac:dyDescent="0.25">
      <c r="A67" s="796" t="s">
        <v>812</v>
      </c>
      <c r="B67" s="797"/>
      <c r="C67" s="798"/>
      <c r="D67" s="799">
        <f>SUM(D62:D66)</f>
        <v>17591449</v>
      </c>
      <c r="E67" s="799">
        <f>SUM(E62:E66)</f>
        <v>17195893</v>
      </c>
      <c r="F67" s="799">
        <f t="shared" si="3"/>
        <v>395556</v>
      </c>
      <c r="G67" s="800">
        <f>SUM(G62:G66)</f>
        <v>0</v>
      </c>
    </row>
    <row r="68" spans="1:7" x14ac:dyDescent="0.2">
      <c r="D68" s="801"/>
      <c r="E68" s="801"/>
      <c r="F68" s="801"/>
      <c r="G68" s="801"/>
    </row>
    <row r="69" spans="1:7" x14ac:dyDescent="0.2">
      <c r="C69" s="759"/>
    </row>
    <row r="70" spans="1:7" s="802" customFormat="1" ht="13.5" thickBot="1" x14ac:dyDescent="0.25">
      <c r="A70" s="1147" t="s">
        <v>64</v>
      </c>
      <c r="B70" s="1147"/>
      <c r="C70" s="1147"/>
      <c r="D70" s="1147"/>
      <c r="E70" s="1147"/>
      <c r="F70" s="1147"/>
      <c r="G70" s="1147"/>
    </row>
    <row r="71" spans="1:7" s="802" customFormat="1" ht="25.5" x14ac:dyDescent="0.2">
      <c r="A71" s="803" t="s">
        <v>767</v>
      </c>
      <c r="B71" s="804" t="s">
        <v>816</v>
      </c>
      <c r="C71" s="805">
        <v>11112</v>
      </c>
      <c r="D71" s="806">
        <v>300000</v>
      </c>
      <c r="E71" s="806">
        <v>299050</v>
      </c>
      <c r="F71" s="806">
        <f>D71-E71</f>
        <v>950</v>
      </c>
      <c r="G71" s="807"/>
    </row>
    <row r="72" spans="1:7" s="802" customFormat="1" x14ac:dyDescent="0.2">
      <c r="A72" s="808"/>
      <c r="B72" s="809"/>
      <c r="C72" s="810">
        <v>112912</v>
      </c>
      <c r="D72" s="811">
        <v>1394670</v>
      </c>
      <c r="E72" s="811">
        <v>1394670</v>
      </c>
      <c r="F72" s="811">
        <f t="shared" ref="F72:F82" si="4">D72-E72</f>
        <v>0</v>
      </c>
      <c r="G72" s="812">
        <v>0</v>
      </c>
    </row>
    <row r="73" spans="1:7" s="802" customFormat="1" x14ac:dyDescent="0.2">
      <c r="A73" s="813" t="s">
        <v>807</v>
      </c>
      <c r="B73" s="814"/>
      <c r="C73" s="815"/>
      <c r="D73" s="816">
        <f>SUM(D71:D72)</f>
        <v>1694670</v>
      </c>
      <c r="E73" s="816">
        <f>SUM(E71:E72)</f>
        <v>1693720</v>
      </c>
      <c r="F73" s="816">
        <f t="shared" si="4"/>
        <v>950</v>
      </c>
      <c r="G73" s="817">
        <f>SUM(G71:G72)</f>
        <v>0</v>
      </c>
    </row>
    <row r="74" spans="1:7" s="802" customFormat="1" ht="38.25" x14ac:dyDescent="0.2">
      <c r="A74" s="818" t="s">
        <v>768</v>
      </c>
      <c r="B74" s="819" t="s">
        <v>810</v>
      </c>
      <c r="C74" s="810">
        <v>1211482</v>
      </c>
      <c r="D74" s="811"/>
      <c r="E74" s="811"/>
      <c r="F74" s="811">
        <f t="shared" si="4"/>
        <v>0</v>
      </c>
      <c r="G74" s="812"/>
    </row>
    <row r="75" spans="1:7" s="802" customFormat="1" ht="25.5" x14ac:dyDescent="0.2">
      <c r="A75" s="820" t="s">
        <v>811</v>
      </c>
      <c r="B75" s="814"/>
      <c r="C75" s="815"/>
      <c r="D75" s="816">
        <f>SUM(D74:D74)</f>
        <v>0</v>
      </c>
      <c r="E75" s="816">
        <f>SUM(E74:E74)</f>
        <v>0</v>
      </c>
      <c r="F75" s="816">
        <f t="shared" si="4"/>
        <v>0</v>
      </c>
      <c r="G75" s="817">
        <f>SUM(G74:G74)</f>
        <v>0</v>
      </c>
    </row>
    <row r="76" spans="1:7" s="802" customFormat="1" ht="38.25" x14ac:dyDescent="0.2">
      <c r="A76" s="818" t="s">
        <v>769</v>
      </c>
      <c r="B76" s="819" t="s">
        <v>810</v>
      </c>
      <c r="C76" s="810">
        <v>131122</v>
      </c>
      <c r="D76" s="811">
        <v>26375917</v>
      </c>
      <c r="E76" s="811">
        <v>16232711</v>
      </c>
      <c r="F76" s="811">
        <f t="shared" si="4"/>
        <v>10143206</v>
      </c>
      <c r="G76" s="812"/>
    </row>
    <row r="77" spans="1:7" s="802" customFormat="1" x14ac:dyDescent="0.2">
      <c r="A77" s="808"/>
      <c r="B77" s="809"/>
      <c r="C77" s="810">
        <v>1319112</v>
      </c>
      <c r="D77" s="811">
        <v>296750</v>
      </c>
      <c r="E77" s="811">
        <v>296750</v>
      </c>
      <c r="F77" s="811">
        <f t="shared" si="4"/>
        <v>0</v>
      </c>
      <c r="G77" s="812"/>
    </row>
    <row r="78" spans="1:7" s="802" customFormat="1" x14ac:dyDescent="0.2">
      <c r="A78" s="821"/>
      <c r="B78" s="822"/>
      <c r="C78" s="810">
        <v>13191142</v>
      </c>
      <c r="D78" s="811">
        <v>3695886</v>
      </c>
      <c r="E78" s="811">
        <v>3695886</v>
      </c>
      <c r="F78" s="811">
        <f t="shared" si="4"/>
        <v>0</v>
      </c>
      <c r="G78" s="823"/>
    </row>
    <row r="79" spans="1:7" s="802" customFormat="1" x14ac:dyDescent="0.2">
      <c r="A79" s="808"/>
      <c r="B79" s="809"/>
      <c r="C79" s="810">
        <v>1319122</v>
      </c>
      <c r="D79" s="811">
        <v>74933112</v>
      </c>
      <c r="E79" s="811">
        <v>74933112</v>
      </c>
      <c r="F79" s="811">
        <f t="shared" si="4"/>
        <v>0</v>
      </c>
      <c r="G79" s="812"/>
    </row>
    <row r="80" spans="1:7" s="802" customFormat="1" x14ac:dyDescent="0.2">
      <c r="A80" s="808"/>
      <c r="B80" s="809"/>
      <c r="C80" s="810">
        <v>13191242</v>
      </c>
      <c r="D80" s="811">
        <v>19189931</v>
      </c>
      <c r="E80" s="811">
        <v>19189931</v>
      </c>
      <c r="F80" s="811">
        <f t="shared" si="4"/>
        <v>0</v>
      </c>
      <c r="G80" s="812"/>
    </row>
    <row r="81" spans="1:7" s="802" customFormat="1" x14ac:dyDescent="0.2">
      <c r="A81" s="808"/>
      <c r="B81" s="809" t="s">
        <v>806</v>
      </c>
      <c r="C81" s="810">
        <v>131163</v>
      </c>
      <c r="D81" s="811">
        <v>16837795</v>
      </c>
      <c r="E81" s="811">
        <v>7329292</v>
      </c>
      <c r="F81" s="811">
        <f t="shared" si="4"/>
        <v>9508503</v>
      </c>
      <c r="G81" s="812"/>
    </row>
    <row r="82" spans="1:7" s="802" customFormat="1" x14ac:dyDescent="0.2">
      <c r="A82" s="808"/>
      <c r="B82" s="809"/>
      <c r="C82" s="810">
        <v>1319163</v>
      </c>
      <c r="D82" s="811">
        <v>90269298</v>
      </c>
      <c r="E82" s="811">
        <v>90269298</v>
      </c>
      <c r="F82" s="811">
        <f t="shared" si="4"/>
        <v>0</v>
      </c>
      <c r="G82" s="812">
        <v>0</v>
      </c>
    </row>
    <row r="83" spans="1:7" s="802" customFormat="1" ht="26.25" thickBot="1" x14ac:dyDescent="0.25">
      <c r="A83" s="824" t="s">
        <v>812</v>
      </c>
      <c r="B83" s="825"/>
      <c r="C83" s="826"/>
      <c r="D83" s="827">
        <f>SUM(D76:D82)</f>
        <v>231598689</v>
      </c>
      <c r="E83" s="827">
        <f>SUM(E76:E82)</f>
        <v>211946980</v>
      </c>
      <c r="F83" s="827">
        <f>SUM(F76:F82)</f>
        <v>19651709</v>
      </c>
      <c r="G83" s="828">
        <f>SUM(G76:G82)</f>
        <v>0</v>
      </c>
    </row>
    <row r="84" spans="1:7" s="802" customFormat="1" x14ac:dyDescent="0.2">
      <c r="A84" s="829"/>
      <c r="B84" s="829"/>
      <c r="C84" s="830"/>
      <c r="D84" s="831"/>
      <c r="E84" s="831"/>
      <c r="F84" s="831"/>
      <c r="G84" s="831"/>
    </row>
    <row r="85" spans="1:7" s="802" customFormat="1" ht="13.5" thickBot="1" x14ac:dyDescent="0.25">
      <c r="A85" s="1148" t="s">
        <v>817</v>
      </c>
      <c r="B85" s="1148"/>
      <c r="C85" s="1148"/>
      <c r="D85" s="1148"/>
      <c r="E85" s="1148"/>
      <c r="F85" s="1148"/>
      <c r="G85" s="1148"/>
    </row>
    <row r="86" spans="1:7" s="802" customFormat="1" ht="38.25" x14ac:dyDescent="0.2">
      <c r="A86" s="803" t="s">
        <v>767</v>
      </c>
      <c r="B86" s="804" t="s">
        <v>810</v>
      </c>
      <c r="C86" s="805">
        <v>112912</v>
      </c>
      <c r="D86" s="806">
        <v>149075</v>
      </c>
      <c r="E86" s="806">
        <v>149075</v>
      </c>
      <c r="F86" s="806">
        <f>D86-E86</f>
        <v>0</v>
      </c>
      <c r="G86" s="807"/>
    </row>
    <row r="87" spans="1:7" s="802" customFormat="1" x14ac:dyDescent="0.2">
      <c r="A87" s="813" t="s">
        <v>807</v>
      </c>
      <c r="B87" s="814"/>
      <c r="C87" s="815"/>
      <c r="D87" s="816">
        <f>SUM(D86:D86)</f>
        <v>149075</v>
      </c>
      <c r="E87" s="816">
        <f>SUM(E86:E86)</f>
        <v>149075</v>
      </c>
      <c r="F87" s="816">
        <f t="shared" ref="F87:F94" si="5">D87-E87</f>
        <v>0</v>
      </c>
      <c r="G87" s="817">
        <f>SUM(G86:G86)</f>
        <v>0</v>
      </c>
    </row>
    <row r="88" spans="1:7" s="802" customFormat="1" ht="38.25" x14ac:dyDescent="0.2">
      <c r="A88" s="818" t="s">
        <v>769</v>
      </c>
      <c r="B88" s="819" t="s">
        <v>810</v>
      </c>
      <c r="C88" s="810">
        <v>131112</v>
      </c>
      <c r="D88" s="811">
        <v>494158</v>
      </c>
      <c r="E88" s="811">
        <v>209981</v>
      </c>
      <c r="F88" s="811">
        <f t="shared" si="5"/>
        <v>284177</v>
      </c>
      <c r="G88" s="812"/>
    </row>
    <row r="89" spans="1:7" s="802" customFormat="1" x14ac:dyDescent="0.2">
      <c r="A89" s="818"/>
      <c r="B89" s="819"/>
      <c r="C89" s="810">
        <v>131122</v>
      </c>
      <c r="D89" s="811">
        <v>5847474</v>
      </c>
      <c r="E89" s="811">
        <v>4451422</v>
      </c>
      <c r="F89" s="811">
        <f t="shared" si="5"/>
        <v>1396052</v>
      </c>
      <c r="G89" s="812"/>
    </row>
    <row r="90" spans="1:7" s="802" customFormat="1" x14ac:dyDescent="0.2">
      <c r="A90" s="821"/>
      <c r="B90" s="822"/>
      <c r="C90" s="810">
        <v>1319112</v>
      </c>
      <c r="D90" s="811">
        <v>13835982</v>
      </c>
      <c r="E90" s="811">
        <v>13835982</v>
      </c>
      <c r="F90" s="811">
        <f t="shared" si="5"/>
        <v>0</v>
      </c>
      <c r="G90" s="812">
        <v>0</v>
      </c>
    </row>
    <row r="91" spans="1:7" s="802" customFormat="1" x14ac:dyDescent="0.2">
      <c r="A91" s="821"/>
      <c r="B91" s="822"/>
      <c r="C91" s="810">
        <v>13191142</v>
      </c>
      <c r="D91" s="811">
        <v>2100697</v>
      </c>
      <c r="E91" s="811">
        <v>2100697</v>
      </c>
      <c r="F91" s="811">
        <f t="shared" si="5"/>
        <v>0</v>
      </c>
      <c r="G91" s="812">
        <v>0</v>
      </c>
    </row>
    <row r="92" spans="1:7" s="802" customFormat="1" x14ac:dyDescent="0.2">
      <c r="A92" s="821"/>
      <c r="B92" s="822"/>
      <c r="C92" s="810">
        <v>1319122</v>
      </c>
      <c r="D92" s="811">
        <v>43697915</v>
      </c>
      <c r="E92" s="811">
        <v>43697915</v>
      </c>
      <c r="F92" s="811">
        <f t="shared" si="5"/>
        <v>0</v>
      </c>
      <c r="G92" s="812">
        <v>0</v>
      </c>
    </row>
    <row r="93" spans="1:7" s="802" customFormat="1" x14ac:dyDescent="0.2">
      <c r="A93" s="821"/>
      <c r="B93" s="822"/>
      <c r="C93" s="810">
        <v>13191242</v>
      </c>
      <c r="D93" s="811">
        <v>23691101</v>
      </c>
      <c r="E93" s="811">
        <v>23691101</v>
      </c>
      <c r="F93" s="811">
        <f t="shared" si="5"/>
        <v>0</v>
      </c>
      <c r="G93" s="812">
        <v>0</v>
      </c>
    </row>
    <row r="94" spans="1:7" s="802" customFormat="1" x14ac:dyDescent="0.2">
      <c r="A94" s="808"/>
      <c r="B94" s="809" t="s">
        <v>806</v>
      </c>
      <c r="C94" s="810">
        <v>1319163</v>
      </c>
      <c r="D94" s="811">
        <v>5601835</v>
      </c>
      <c r="E94" s="811">
        <v>5601835</v>
      </c>
      <c r="F94" s="811">
        <f t="shared" si="5"/>
        <v>0</v>
      </c>
      <c r="G94" s="812">
        <v>0</v>
      </c>
    </row>
    <row r="95" spans="1:7" s="802" customFormat="1" ht="26.25" thickBot="1" x14ac:dyDescent="0.25">
      <c r="A95" s="824" t="s">
        <v>812</v>
      </c>
      <c r="B95" s="825"/>
      <c r="C95" s="826"/>
      <c r="D95" s="827">
        <f>SUM(D88:D94)</f>
        <v>95269162</v>
      </c>
      <c r="E95" s="827">
        <f>SUM(E88:E94)</f>
        <v>93588933</v>
      </c>
      <c r="F95" s="827">
        <f>SUM(F88:F94)</f>
        <v>1680229</v>
      </c>
      <c r="G95" s="828">
        <f>SUM(G88:G94)</f>
        <v>0</v>
      </c>
    </row>
    <row r="96" spans="1:7" s="802" customFormat="1" x14ac:dyDescent="0.2">
      <c r="A96" s="829"/>
      <c r="B96" s="829"/>
      <c r="C96" s="830"/>
      <c r="D96" s="831"/>
      <c r="E96" s="831"/>
      <c r="F96" s="831"/>
      <c r="G96" s="831"/>
    </row>
    <row r="97" spans="1:7" s="802" customFormat="1" ht="13.5" thickBot="1" x14ac:dyDescent="0.25">
      <c r="A97" s="1149" t="s">
        <v>818</v>
      </c>
      <c r="B97" s="1149"/>
      <c r="C97" s="1149"/>
      <c r="D97" s="1149"/>
      <c r="E97" s="1149"/>
      <c r="F97" s="1149"/>
      <c r="G97" s="1149"/>
    </row>
    <row r="98" spans="1:7" s="802" customFormat="1" ht="38.25" x14ac:dyDescent="0.2">
      <c r="A98" s="803" t="s">
        <v>767</v>
      </c>
      <c r="B98" s="819" t="s">
        <v>810</v>
      </c>
      <c r="C98" s="805">
        <v>1119141</v>
      </c>
      <c r="D98" s="806">
        <v>29134</v>
      </c>
      <c r="E98" s="806">
        <v>29134</v>
      </c>
      <c r="F98" s="806">
        <f>D98-E98</f>
        <v>0</v>
      </c>
      <c r="G98" s="807">
        <v>0</v>
      </c>
    </row>
    <row r="99" spans="1:7" s="802" customFormat="1" x14ac:dyDescent="0.2">
      <c r="A99" s="813" t="s">
        <v>807</v>
      </c>
      <c r="B99" s="814"/>
      <c r="C99" s="815"/>
      <c r="D99" s="816">
        <f>SUM(D98:D98)</f>
        <v>29134</v>
      </c>
      <c r="E99" s="816">
        <f>SUM(E98:E98)</f>
        <v>29134</v>
      </c>
      <c r="F99" s="816">
        <f t="shared" ref="F99:F108" si="6">D99-E99</f>
        <v>0</v>
      </c>
      <c r="G99" s="817">
        <f>SUM(G98:G98)</f>
        <v>0</v>
      </c>
    </row>
    <row r="100" spans="1:7" s="802" customFormat="1" ht="38.25" x14ac:dyDescent="0.2">
      <c r="A100" s="818" t="s">
        <v>769</v>
      </c>
      <c r="B100" s="819" t="s">
        <v>810</v>
      </c>
      <c r="C100" s="810">
        <v>131112</v>
      </c>
      <c r="D100" s="811">
        <v>1179857</v>
      </c>
      <c r="E100" s="811">
        <v>901036</v>
      </c>
      <c r="F100" s="811">
        <f t="shared" si="6"/>
        <v>278821</v>
      </c>
      <c r="G100" s="823"/>
    </row>
    <row r="101" spans="1:7" s="802" customFormat="1" x14ac:dyDescent="0.2">
      <c r="A101" s="818"/>
      <c r="B101" s="819"/>
      <c r="C101" s="810">
        <v>131122</v>
      </c>
      <c r="D101" s="811">
        <v>4714319</v>
      </c>
      <c r="E101" s="811">
        <v>1410285</v>
      </c>
      <c r="F101" s="811">
        <f t="shared" si="6"/>
        <v>3304034</v>
      </c>
      <c r="G101" s="823"/>
    </row>
    <row r="102" spans="1:7" s="802" customFormat="1" x14ac:dyDescent="0.2">
      <c r="A102" s="808"/>
      <c r="B102" s="809"/>
      <c r="C102" s="810">
        <v>1319112</v>
      </c>
      <c r="D102" s="811">
        <v>1149706</v>
      </c>
      <c r="E102" s="811">
        <v>1149706</v>
      </c>
      <c r="F102" s="811">
        <f t="shared" si="6"/>
        <v>0</v>
      </c>
      <c r="G102" s="823"/>
    </row>
    <row r="103" spans="1:7" s="802" customFormat="1" x14ac:dyDescent="0.2">
      <c r="A103" s="808"/>
      <c r="B103" s="809"/>
      <c r="C103" s="810">
        <v>13191142</v>
      </c>
      <c r="D103" s="811">
        <v>3087511</v>
      </c>
      <c r="E103" s="811">
        <v>3087511</v>
      </c>
      <c r="F103" s="811">
        <f t="shared" si="6"/>
        <v>0</v>
      </c>
      <c r="G103" s="823"/>
    </row>
    <row r="104" spans="1:7" s="802" customFormat="1" x14ac:dyDescent="0.2">
      <c r="A104" s="808"/>
      <c r="B104" s="809"/>
      <c r="C104" s="810">
        <v>1319122</v>
      </c>
      <c r="D104" s="811">
        <v>30997203</v>
      </c>
      <c r="E104" s="811">
        <v>30997203</v>
      </c>
      <c r="F104" s="811">
        <f t="shared" si="6"/>
        <v>0</v>
      </c>
      <c r="G104" s="823"/>
    </row>
    <row r="105" spans="1:7" s="802" customFormat="1" x14ac:dyDescent="0.2">
      <c r="A105" s="808"/>
      <c r="B105" s="809"/>
      <c r="C105" s="810">
        <v>13191242</v>
      </c>
      <c r="D105" s="811">
        <v>18041179</v>
      </c>
      <c r="E105" s="811">
        <v>18041179</v>
      </c>
      <c r="F105" s="811">
        <f t="shared" si="6"/>
        <v>0</v>
      </c>
      <c r="G105" s="823"/>
    </row>
    <row r="106" spans="1:7" s="802" customFormat="1" x14ac:dyDescent="0.2">
      <c r="A106" s="808"/>
      <c r="B106" s="809" t="s">
        <v>806</v>
      </c>
      <c r="C106" s="810">
        <v>131163</v>
      </c>
      <c r="D106" s="811"/>
      <c r="E106" s="811"/>
      <c r="F106" s="811">
        <f t="shared" si="6"/>
        <v>0</v>
      </c>
      <c r="G106" s="823"/>
    </row>
    <row r="107" spans="1:7" s="802" customFormat="1" x14ac:dyDescent="0.2">
      <c r="A107" s="808"/>
      <c r="B107" s="809"/>
      <c r="C107" s="810">
        <v>1319163</v>
      </c>
      <c r="D107" s="811">
        <v>5799922</v>
      </c>
      <c r="E107" s="811">
        <v>5799922</v>
      </c>
      <c r="F107" s="811">
        <f t="shared" si="6"/>
        <v>0</v>
      </c>
      <c r="G107" s="823"/>
    </row>
    <row r="108" spans="1:7" s="802" customFormat="1" ht="26.25" thickBot="1" x14ac:dyDescent="0.25">
      <c r="A108" s="824" t="s">
        <v>812</v>
      </c>
      <c r="B108" s="825"/>
      <c r="C108" s="826"/>
      <c r="D108" s="827">
        <f>SUM(D100:D107)</f>
        <v>64969697</v>
      </c>
      <c r="E108" s="827">
        <f>SUM(E100:E107)</f>
        <v>61386842</v>
      </c>
      <c r="F108" s="827">
        <f t="shared" si="6"/>
        <v>3582855</v>
      </c>
      <c r="G108" s="828">
        <f>SUM(G100:G107)</f>
        <v>0</v>
      </c>
    </row>
    <row r="109" spans="1:7" x14ac:dyDescent="0.2">
      <c r="A109" s="832"/>
      <c r="B109" s="832"/>
      <c r="C109" s="833"/>
      <c r="D109" s="832"/>
      <c r="E109" s="832"/>
      <c r="F109" s="832"/>
      <c r="G109" s="832"/>
    </row>
  </sheetData>
  <mergeCells count="10">
    <mergeCell ref="A59:G59"/>
    <mergeCell ref="A70:G70"/>
    <mergeCell ref="A85:G85"/>
    <mergeCell ref="A97:G97"/>
    <mergeCell ref="A1:G1"/>
    <mergeCell ref="A3:G3"/>
    <mergeCell ref="A4:G4"/>
    <mergeCell ref="A5:G5"/>
    <mergeCell ref="A6:G6"/>
    <mergeCell ref="A10:G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2" fitToHeight="2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DE5466-D2B5-41EB-861B-61456B1A1C4D}">
  <sheetPr codeName="Munka11">
    <tabColor rgb="FF00B050"/>
    <pageSetUpPr fitToPage="1"/>
  </sheetPr>
  <dimension ref="A2:N58"/>
  <sheetViews>
    <sheetView zoomScale="120" workbookViewId="0">
      <selection activeCell="A2" sqref="A2:L2"/>
    </sheetView>
  </sheetViews>
  <sheetFormatPr defaultColWidth="9.140625" defaultRowHeight="11.25" x14ac:dyDescent="0.2"/>
  <cols>
    <col min="1" max="1" width="3.7109375" style="90" customWidth="1"/>
    <col min="2" max="2" width="40.85546875" style="90" customWidth="1"/>
    <col min="3" max="4" width="12.140625" style="91" customWidth="1"/>
    <col min="5" max="5" width="6.5703125" style="91" customWidth="1"/>
    <col min="6" max="6" width="40.85546875" style="91" customWidth="1"/>
    <col min="7" max="7" width="11.28515625" style="91" customWidth="1"/>
    <col min="8" max="8" width="7.7109375" style="90" hidden="1" customWidth="1"/>
    <col min="9" max="9" width="7.140625" style="90" hidden="1" customWidth="1"/>
    <col min="10" max="10" width="7.85546875" style="90" hidden="1" customWidth="1"/>
    <col min="11" max="11" width="13.5703125" style="89" customWidth="1"/>
    <col min="12" max="12" width="6.28515625" style="89" customWidth="1"/>
    <col min="13" max="13" width="9.140625" style="89"/>
    <col min="14" max="14" width="10.85546875" style="89" bestFit="1" customWidth="1"/>
    <col min="15" max="16384" width="9.140625" style="89"/>
  </cols>
  <sheetData>
    <row r="2" spans="1:12" ht="12.75" customHeight="1" x14ac:dyDescent="0.2">
      <c r="A2" s="1151" t="s">
        <v>843</v>
      </c>
      <c r="B2" s="1151"/>
      <c r="C2" s="1151"/>
      <c r="D2" s="1151"/>
      <c r="E2" s="1151"/>
      <c r="F2" s="1151"/>
      <c r="G2" s="1151"/>
      <c r="H2" s="1151"/>
      <c r="I2" s="1151"/>
      <c r="J2" s="1151"/>
      <c r="K2" s="1151"/>
      <c r="L2" s="1151"/>
    </row>
    <row r="3" spans="1:12" x14ac:dyDescent="0.2">
      <c r="G3" s="92"/>
    </row>
    <row r="4" spans="1:12" ht="12.75" x14ac:dyDescent="0.2">
      <c r="B4" s="1156" t="s">
        <v>160</v>
      </c>
      <c r="C4" s="1156"/>
      <c r="D4" s="1156"/>
      <c r="E4" s="1156"/>
      <c r="F4" s="1156"/>
      <c r="G4" s="1156"/>
      <c r="H4" s="1157"/>
      <c r="I4" s="1157"/>
      <c r="J4" s="1157"/>
    </row>
    <row r="5" spans="1:12" x14ac:dyDescent="0.2">
      <c r="B5" s="1158" t="s">
        <v>161</v>
      </c>
      <c r="C5" s="1158"/>
      <c r="D5" s="1158"/>
      <c r="E5" s="1158"/>
      <c r="F5" s="1158"/>
      <c r="G5" s="1158"/>
      <c r="H5" s="89"/>
      <c r="I5" s="89"/>
      <c r="J5" s="89"/>
    </row>
    <row r="6" spans="1:12" ht="12.75" x14ac:dyDescent="0.2">
      <c r="A6" s="1159"/>
      <c r="B6" s="1160"/>
      <c r="C6" s="1160"/>
      <c r="D6" s="1160"/>
      <c r="E6" s="1160"/>
      <c r="F6" s="1160"/>
      <c r="G6" s="1157"/>
      <c r="H6" s="1160"/>
      <c r="I6" s="1160"/>
      <c r="J6" s="1160"/>
      <c r="L6" s="89" t="s">
        <v>823</v>
      </c>
    </row>
    <row r="7" spans="1:12" ht="12.75" customHeight="1" x14ac:dyDescent="0.2">
      <c r="A7" s="1161" t="s">
        <v>162</v>
      </c>
      <c r="B7" s="1162" t="s">
        <v>163</v>
      </c>
      <c r="C7" s="1163" t="s">
        <v>164</v>
      </c>
      <c r="D7" s="1167" t="s">
        <v>165</v>
      </c>
      <c r="E7" s="1169" t="s">
        <v>166</v>
      </c>
      <c r="F7" s="1165" t="s">
        <v>294</v>
      </c>
      <c r="G7" s="1166" t="s">
        <v>295</v>
      </c>
      <c r="H7" s="89"/>
      <c r="I7" s="89"/>
      <c r="J7" s="89"/>
      <c r="K7" s="1152" t="s">
        <v>296</v>
      </c>
      <c r="L7" s="1154" t="s">
        <v>297</v>
      </c>
    </row>
    <row r="8" spans="1:12" ht="12.75" customHeight="1" x14ac:dyDescent="0.2">
      <c r="A8" s="1161"/>
      <c r="B8" s="1162"/>
      <c r="C8" s="1164"/>
      <c r="D8" s="1168"/>
      <c r="E8" s="1170"/>
      <c r="F8" s="1165"/>
      <c r="G8" s="1166"/>
      <c r="H8" s="89"/>
      <c r="I8" s="89"/>
      <c r="J8" s="89"/>
      <c r="K8" s="1153"/>
      <c r="L8" s="1155"/>
    </row>
    <row r="9" spans="1:12" s="98" customFormat="1" ht="36.6" customHeight="1" x14ac:dyDescent="0.2">
      <c r="A9" s="1161"/>
      <c r="B9" s="94" t="s">
        <v>167</v>
      </c>
      <c r="C9" s="95" t="s">
        <v>4</v>
      </c>
      <c r="D9" s="757" t="s">
        <v>522</v>
      </c>
      <c r="E9" s="755" t="s">
        <v>673</v>
      </c>
      <c r="F9" s="96" t="s">
        <v>168</v>
      </c>
      <c r="G9" s="97" t="s">
        <v>4</v>
      </c>
      <c r="K9" s="757" t="s">
        <v>522</v>
      </c>
      <c r="L9" s="757" t="s">
        <v>673</v>
      </c>
    </row>
    <row r="10" spans="1:12" ht="11.45" customHeight="1" x14ac:dyDescent="0.2">
      <c r="A10" s="99">
        <v>1</v>
      </c>
      <c r="B10" s="100" t="s">
        <v>169</v>
      </c>
      <c r="C10" s="862"/>
      <c r="D10" s="863"/>
      <c r="E10" s="862"/>
      <c r="F10" s="101" t="s">
        <v>170</v>
      </c>
      <c r="G10" s="102"/>
      <c r="H10" s="89"/>
      <c r="I10" s="89"/>
      <c r="J10" s="89"/>
      <c r="K10" s="93"/>
      <c r="L10" s="756"/>
    </row>
    <row r="11" spans="1:12" x14ac:dyDescent="0.2">
      <c r="A11" s="99">
        <f t="shared" ref="A11:A57" si="0">A10+1</f>
        <v>2</v>
      </c>
      <c r="B11" s="103" t="s">
        <v>171</v>
      </c>
      <c r="C11" s="104"/>
      <c r="D11" s="104"/>
      <c r="E11" s="104"/>
      <c r="F11" s="105" t="s">
        <v>172</v>
      </c>
      <c r="G11" s="106">
        <v>108440000</v>
      </c>
      <c r="H11" s="846"/>
      <c r="I11" s="846"/>
      <c r="J11" s="846"/>
      <c r="K11" s="105">
        <v>79145601</v>
      </c>
      <c r="L11" s="847">
        <f>K11/G11*100</f>
        <v>72.985615086683879</v>
      </c>
    </row>
    <row r="12" spans="1:12" x14ac:dyDescent="0.2">
      <c r="A12" s="99">
        <f t="shared" si="0"/>
        <v>3</v>
      </c>
      <c r="B12" s="103" t="s">
        <v>173</v>
      </c>
      <c r="C12" s="104">
        <v>568527000</v>
      </c>
      <c r="D12" s="104">
        <v>568527387</v>
      </c>
      <c r="E12" s="104">
        <f>D12/C12*100</f>
        <v>100.00006807064572</v>
      </c>
      <c r="F12" s="105" t="s">
        <v>174</v>
      </c>
      <c r="G12" s="106">
        <v>22465000</v>
      </c>
      <c r="H12" s="846"/>
      <c r="I12" s="846"/>
      <c r="J12" s="846"/>
      <c r="K12" s="105">
        <v>11954310</v>
      </c>
      <c r="L12" s="847">
        <f t="shared" ref="L12:L57" si="1">K12/G12*100</f>
        <v>53.213042510572009</v>
      </c>
    </row>
    <row r="13" spans="1:12" x14ac:dyDescent="0.2">
      <c r="A13" s="99">
        <f t="shared" si="0"/>
        <v>4</v>
      </c>
      <c r="B13" s="103" t="s">
        <v>175</v>
      </c>
      <c r="C13" s="104">
        <v>0</v>
      </c>
      <c r="D13" s="104"/>
      <c r="E13" s="104"/>
      <c r="F13" s="105" t="s">
        <v>176</v>
      </c>
      <c r="G13" s="106">
        <v>1169762000</v>
      </c>
      <c r="H13" s="846"/>
      <c r="I13" s="846"/>
      <c r="J13" s="846"/>
      <c r="K13" s="105">
        <v>724795562</v>
      </c>
      <c r="L13" s="847">
        <f t="shared" si="1"/>
        <v>61.960942653291859</v>
      </c>
    </row>
    <row r="14" spans="1:12" ht="12" customHeight="1" x14ac:dyDescent="0.2">
      <c r="A14" s="99">
        <f t="shared" si="0"/>
        <v>5</v>
      </c>
      <c r="B14" s="108" t="s">
        <v>177</v>
      </c>
      <c r="C14" s="104">
        <v>17026000</v>
      </c>
      <c r="D14" s="104">
        <v>17030620</v>
      </c>
      <c r="E14" s="104">
        <f t="shared" ref="E14:E48" si="2">D14/C14*100</f>
        <v>100.02713497004581</v>
      </c>
      <c r="F14" s="105"/>
      <c r="G14" s="106"/>
      <c r="H14" s="846"/>
      <c r="I14" s="846"/>
      <c r="J14" s="846"/>
      <c r="K14" s="105"/>
      <c r="L14" s="847"/>
    </row>
    <row r="15" spans="1:12" x14ac:dyDescent="0.2">
      <c r="A15" s="99">
        <f>A14+1</f>
        <v>6</v>
      </c>
      <c r="B15" s="103" t="s">
        <v>178</v>
      </c>
      <c r="C15" s="104"/>
      <c r="D15" s="104"/>
      <c r="E15" s="104"/>
      <c r="F15" s="105" t="s">
        <v>179</v>
      </c>
      <c r="G15" s="106">
        <v>16309000</v>
      </c>
      <c r="H15" s="846"/>
      <c r="I15" s="846"/>
      <c r="J15" s="846"/>
      <c r="K15" s="105">
        <v>8480800</v>
      </c>
      <c r="L15" s="847">
        <f t="shared" si="1"/>
        <v>52.000735790054577</v>
      </c>
    </row>
    <row r="16" spans="1:12" x14ac:dyDescent="0.2">
      <c r="A16" s="99">
        <f t="shared" ref="A16:A27" si="3">A15+1</f>
        <v>7</v>
      </c>
      <c r="B16" s="103" t="s">
        <v>180</v>
      </c>
      <c r="C16" s="104">
        <v>0</v>
      </c>
      <c r="D16" s="104"/>
      <c r="E16" s="104"/>
      <c r="F16" s="105"/>
      <c r="G16" s="109"/>
      <c r="H16" s="846"/>
      <c r="I16" s="846"/>
      <c r="J16" s="846"/>
      <c r="K16" s="105"/>
      <c r="L16" s="847"/>
    </row>
    <row r="17" spans="1:12" x14ac:dyDescent="0.2">
      <c r="A17" s="99">
        <f t="shared" si="3"/>
        <v>8</v>
      </c>
      <c r="B17" s="110" t="s">
        <v>181</v>
      </c>
      <c r="C17" s="104">
        <v>6000000</v>
      </c>
      <c r="D17" s="104">
        <v>5999988</v>
      </c>
      <c r="E17" s="104">
        <f t="shared" si="2"/>
        <v>99.999800000000008</v>
      </c>
      <c r="F17" s="105" t="s">
        <v>182</v>
      </c>
      <c r="G17" s="109"/>
      <c r="H17" s="846"/>
      <c r="I17" s="846"/>
      <c r="J17" s="846"/>
      <c r="K17" s="105"/>
      <c r="L17" s="847"/>
    </row>
    <row r="18" spans="1:12" x14ac:dyDescent="0.2">
      <c r="A18" s="99">
        <f t="shared" si="3"/>
        <v>9</v>
      </c>
      <c r="B18" s="103" t="s">
        <v>183</v>
      </c>
      <c r="C18" s="104">
        <v>1633000000</v>
      </c>
      <c r="D18" s="104">
        <v>1792266962</v>
      </c>
      <c r="E18" s="104">
        <f t="shared" si="2"/>
        <v>109.75302890385794</v>
      </c>
      <c r="F18" s="105" t="s">
        <v>184</v>
      </c>
      <c r="G18" s="104">
        <v>19317000</v>
      </c>
      <c r="H18" s="846"/>
      <c r="I18" s="846"/>
      <c r="J18" s="846"/>
      <c r="K18" s="105">
        <v>3094130</v>
      </c>
      <c r="L18" s="847">
        <f t="shared" si="1"/>
        <v>16.017652844644616</v>
      </c>
    </row>
    <row r="19" spans="1:12" x14ac:dyDescent="0.2">
      <c r="A19" s="99">
        <f t="shared" si="3"/>
        <v>10</v>
      </c>
      <c r="B19" s="111" t="s">
        <v>185</v>
      </c>
      <c r="C19" s="112"/>
      <c r="D19" s="112"/>
      <c r="E19" s="104"/>
      <c r="F19" s="105" t="s">
        <v>186</v>
      </c>
      <c r="G19" s="104">
        <v>240326000</v>
      </c>
      <c r="H19" s="846"/>
      <c r="I19" s="846"/>
      <c r="J19" s="846"/>
      <c r="K19" s="105">
        <v>221624700</v>
      </c>
      <c r="L19" s="847">
        <f t="shared" si="1"/>
        <v>92.218361725323106</v>
      </c>
    </row>
    <row r="20" spans="1:12" x14ac:dyDescent="0.2">
      <c r="A20" s="99">
        <f t="shared" si="3"/>
        <v>11</v>
      </c>
      <c r="B20" s="111"/>
      <c r="C20" s="112"/>
      <c r="D20" s="112"/>
      <c r="E20" s="104"/>
      <c r="F20" s="105" t="s">
        <v>187</v>
      </c>
      <c r="G20" s="104">
        <v>178678000</v>
      </c>
      <c r="H20" s="846"/>
      <c r="I20" s="846"/>
      <c r="J20" s="846"/>
      <c r="K20" s="105">
        <v>178677397</v>
      </c>
      <c r="L20" s="847">
        <f t="shared" si="1"/>
        <v>99.999662521407231</v>
      </c>
    </row>
    <row r="21" spans="1:12" x14ac:dyDescent="0.2">
      <c r="A21" s="99">
        <f>A20+1</f>
        <v>12</v>
      </c>
      <c r="B21" s="103" t="s">
        <v>188</v>
      </c>
      <c r="C21" s="113">
        <v>250810000</v>
      </c>
      <c r="D21" s="113">
        <v>237778751</v>
      </c>
      <c r="E21" s="104">
        <f t="shared" si="2"/>
        <v>94.804334356684336</v>
      </c>
      <c r="F21" s="105" t="s">
        <v>189</v>
      </c>
      <c r="G21" s="106">
        <v>46402000</v>
      </c>
      <c r="H21" s="846"/>
      <c r="I21" s="846"/>
      <c r="J21" s="846"/>
      <c r="K21" s="105">
        <v>0</v>
      </c>
      <c r="L21" s="847">
        <f t="shared" si="1"/>
        <v>0</v>
      </c>
    </row>
    <row r="22" spans="1:12" x14ac:dyDescent="0.2">
      <c r="A22" s="99">
        <f t="shared" si="3"/>
        <v>13</v>
      </c>
      <c r="C22" s="113"/>
      <c r="D22" s="113"/>
      <c r="E22" s="104"/>
      <c r="F22" s="105" t="s">
        <v>190</v>
      </c>
      <c r="G22" s="104">
        <v>43690000</v>
      </c>
      <c r="H22" s="846"/>
      <c r="I22" s="846"/>
      <c r="J22" s="846"/>
      <c r="K22" s="105">
        <v>0</v>
      </c>
      <c r="L22" s="847">
        <f t="shared" si="1"/>
        <v>0</v>
      </c>
    </row>
    <row r="23" spans="1:12" s="115" customFormat="1" x14ac:dyDescent="0.2">
      <c r="A23" s="99">
        <f t="shared" si="3"/>
        <v>14</v>
      </c>
      <c r="B23" s="90" t="s">
        <v>191</v>
      </c>
      <c r="C23" s="113"/>
      <c r="D23" s="113"/>
      <c r="E23" s="104"/>
      <c r="F23" s="114"/>
      <c r="G23" s="170"/>
      <c r="H23" s="848"/>
      <c r="I23" s="848"/>
      <c r="J23" s="848"/>
      <c r="K23" s="151"/>
      <c r="L23" s="847"/>
    </row>
    <row r="24" spans="1:12" s="115" customFormat="1" x14ac:dyDescent="0.2">
      <c r="A24" s="99">
        <f t="shared" si="3"/>
        <v>15</v>
      </c>
      <c r="B24" s="90" t="s">
        <v>192</v>
      </c>
      <c r="C24" s="113">
        <v>0</v>
      </c>
      <c r="D24" s="113">
        <v>0</v>
      </c>
      <c r="E24" s="104"/>
      <c r="F24" s="114"/>
      <c r="G24" s="170"/>
      <c r="H24" s="848"/>
      <c r="I24" s="848"/>
      <c r="J24" s="848"/>
      <c r="K24" s="151"/>
      <c r="L24" s="847"/>
    </row>
    <row r="25" spans="1:12" x14ac:dyDescent="0.2">
      <c r="A25" s="99">
        <f t="shared" si="3"/>
        <v>16</v>
      </c>
      <c r="B25" s="90" t="s">
        <v>193</v>
      </c>
      <c r="C25" s="113">
        <v>54113000</v>
      </c>
      <c r="D25" s="113">
        <v>219113000</v>
      </c>
      <c r="E25" s="104">
        <f t="shared" si="2"/>
        <v>404.91748747990312</v>
      </c>
      <c r="F25" s="116" t="s">
        <v>194</v>
      </c>
      <c r="G25" s="849">
        <v>1845389000</v>
      </c>
      <c r="H25" s="850">
        <f t="shared" ref="H25:J25" si="4">SUM(H11:H23)</f>
        <v>0</v>
      </c>
      <c r="I25" s="850">
        <f t="shared" si="4"/>
        <v>0</v>
      </c>
      <c r="J25" s="851">
        <f t="shared" si="4"/>
        <v>0</v>
      </c>
      <c r="K25" s="117">
        <f>SUM(K11:K24)</f>
        <v>1227772500</v>
      </c>
      <c r="L25" s="847">
        <f t="shared" si="1"/>
        <v>66.531907364788665</v>
      </c>
    </row>
    <row r="26" spans="1:12" x14ac:dyDescent="0.2">
      <c r="A26" s="99">
        <f t="shared" si="3"/>
        <v>17</v>
      </c>
      <c r="B26" s="90" t="s">
        <v>195</v>
      </c>
      <c r="C26" s="113">
        <v>165000000</v>
      </c>
      <c r="D26" s="113">
        <v>982285</v>
      </c>
      <c r="E26" s="104">
        <f t="shared" si="2"/>
        <v>0.59532424242424242</v>
      </c>
      <c r="F26" s="114"/>
      <c r="G26" s="160"/>
      <c r="H26" s="846"/>
      <c r="I26" s="846"/>
      <c r="J26" s="846"/>
      <c r="K26" s="105"/>
      <c r="L26" s="847"/>
    </row>
    <row r="27" spans="1:12" x14ac:dyDescent="0.2">
      <c r="A27" s="99">
        <f t="shared" si="3"/>
        <v>18</v>
      </c>
      <c r="B27" s="90" t="s">
        <v>196</v>
      </c>
      <c r="C27" s="104">
        <v>0</v>
      </c>
      <c r="D27" s="104"/>
      <c r="E27" s="104"/>
      <c r="F27" s="117" t="s">
        <v>197</v>
      </c>
      <c r="G27" s="160"/>
      <c r="H27" s="846"/>
      <c r="I27" s="846"/>
      <c r="J27" s="846"/>
      <c r="K27" s="105"/>
      <c r="L27" s="847"/>
    </row>
    <row r="28" spans="1:12" x14ac:dyDescent="0.2">
      <c r="A28" s="99">
        <f t="shared" si="0"/>
        <v>19</v>
      </c>
      <c r="B28" s="103" t="s">
        <v>198</v>
      </c>
      <c r="C28" s="104">
        <v>0</v>
      </c>
      <c r="D28" s="104"/>
      <c r="E28" s="104"/>
      <c r="F28" s="105" t="s">
        <v>199</v>
      </c>
      <c r="G28" s="170">
        <v>1029116000</v>
      </c>
      <c r="H28" s="846"/>
      <c r="I28" s="846"/>
      <c r="J28" s="846"/>
      <c r="K28" s="105">
        <v>308849834</v>
      </c>
      <c r="L28" s="847">
        <f t="shared" si="1"/>
        <v>30.011177943011287</v>
      </c>
    </row>
    <row r="29" spans="1:12" x14ac:dyDescent="0.2">
      <c r="A29" s="99">
        <f t="shared" si="0"/>
        <v>20</v>
      </c>
      <c r="B29" s="103"/>
      <c r="C29" s="104"/>
      <c r="D29" s="104"/>
      <c r="E29" s="104"/>
      <c r="F29" s="105" t="s">
        <v>200</v>
      </c>
      <c r="G29" s="170">
        <v>8192000</v>
      </c>
      <c r="H29" s="846"/>
      <c r="I29" s="846"/>
      <c r="J29" s="846"/>
      <c r="K29" s="105">
        <v>7912894</v>
      </c>
      <c r="L29" s="847">
        <f t="shared" si="1"/>
        <v>96.592944335937503</v>
      </c>
    </row>
    <row r="30" spans="1:12" x14ac:dyDescent="0.2">
      <c r="A30" s="99">
        <f t="shared" si="0"/>
        <v>21</v>
      </c>
      <c r="B30" s="90" t="s">
        <v>201</v>
      </c>
      <c r="C30" s="104">
        <v>970000</v>
      </c>
      <c r="D30" s="104">
        <v>970459</v>
      </c>
      <c r="E30" s="104">
        <f t="shared" si="2"/>
        <v>100.04731958762886</v>
      </c>
      <c r="F30" s="105" t="s">
        <v>202</v>
      </c>
      <c r="G30" s="170"/>
      <c r="H30" s="846"/>
      <c r="I30" s="846"/>
      <c r="J30" s="846"/>
      <c r="K30" s="105"/>
      <c r="L30" s="847"/>
    </row>
    <row r="31" spans="1:12" s="115" customFormat="1" x14ac:dyDescent="0.2">
      <c r="A31" s="99">
        <f t="shared" si="0"/>
        <v>22</v>
      </c>
      <c r="B31" s="90" t="s">
        <v>203</v>
      </c>
      <c r="C31" s="104">
        <v>2145000</v>
      </c>
      <c r="D31" s="104">
        <v>2498150</v>
      </c>
      <c r="E31" s="104">
        <f t="shared" si="2"/>
        <v>116.46386946386946</v>
      </c>
      <c r="F31" s="105" t="s">
        <v>204</v>
      </c>
      <c r="G31" s="170">
        <v>1638000</v>
      </c>
      <c r="H31" s="848"/>
      <c r="I31" s="848"/>
      <c r="J31" s="848"/>
      <c r="K31" s="105">
        <v>1637157</v>
      </c>
      <c r="L31" s="847">
        <f t="shared" si="1"/>
        <v>99.948534798534794</v>
      </c>
    </row>
    <row r="32" spans="1:12" s="115" customFormat="1" x14ac:dyDescent="0.2">
      <c r="A32" s="99">
        <f t="shared" si="0"/>
        <v>23</v>
      </c>
      <c r="B32" s="90"/>
      <c r="C32" s="104"/>
      <c r="D32" s="104"/>
      <c r="E32" s="104"/>
      <c r="F32" s="105" t="s">
        <v>205</v>
      </c>
      <c r="G32" s="170">
        <v>0</v>
      </c>
      <c r="H32" s="848"/>
      <c r="I32" s="848"/>
      <c r="J32" s="848"/>
      <c r="K32" s="151"/>
      <c r="L32" s="847"/>
    </row>
    <row r="33" spans="1:12" x14ac:dyDescent="0.2">
      <c r="A33" s="99">
        <f t="shared" si="0"/>
        <v>24</v>
      </c>
      <c r="C33" s="104"/>
      <c r="D33" s="104"/>
      <c r="E33" s="104"/>
      <c r="F33" s="105" t="s">
        <v>206</v>
      </c>
      <c r="G33" s="170">
        <v>63281000</v>
      </c>
      <c r="H33" s="846"/>
      <c r="I33" s="846"/>
      <c r="J33" s="846"/>
      <c r="K33" s="105">
        <v>63281000</v>
      </c>
      <c r="L33" s="847">
        <f t="shared" si="1"/>
        <v>100</v>
      </c>
    </row>
    <row r="34" spans="1:12" s="119" customFormat="1" x14ac:dyDescent="0.2">
      <c r="A34" s="99">
        <f t="shared" si="0"/>
        <v>25</v>
      </c>
      <c r="B34" s="118" t="s">
        <v>207</v>
      </c>
      <c r="C34" s="166">
        <v>2470333000</v>
      </c>
      <c r="D34" s="166"/>
      <c r="E34" s="104"/>
      <c r="F34" s="105" t="s">
        <v>208</v>
      </c>
      <c r="G34" s="104">
        <v>3910000</v>
      </c>
      <c r="H34" s="852"/>
      <c r="I34" s="852"/>
      <c r="J34" s="852"/>
      <c r="K34" s="105">
        <v>0</v>
      </c>
      <c r="L34" s="847">
        <f t="shared" si="1"/>
        <v>0</v>
      </c>
    </row>
    <row r="35" spans="1:12" x14ac:dyDescent="0.2">
      <c r="A35" s="99">
        <f t="shared" si="0"/>
        <v>26</v>
      </c>
      <c r="B35" s="121" t="s">
        <v>209</v>
      </c>
      <c r="C35" s="864">
        <v>227258000</v>
      </c>
      <c r="D35" s="864"/>
      <c r="E35" s="104"/>
      <c r="F35" s="122" t="s">
        <v>210</v>
      </c>
      <c r="G35" s="849">
        <v>1106137000</v>
      </c>
      <c r="H35" s="846"/>
      <c r="I35" s="846"/>
      <c r="J35" s="846"/>
      <c r="K35" s="117">
        <f>SUM(K28:K34)</f>
        <v>381680885</v>
      </c>
      <c r="L35" s="847">
        <f t="shared" si="1"/>
        <v>34.505751547954731</v>
      </c>
    </row>
    <row r="36" spans="1:12" x14ac:dyDescent="0.2">
      <c r="A36" s="99">
        <f t="shared" si="0"/>
        <v>27</v>
      </c>
      <c r="B36" s="123" t="s">
        <v>211</v>
      </c>
      <c r="C36" s="127">
        <v>2697591000</v>
      </c>
      <c r="D36" s="127">
        <v>2845167602</v>
      </c>
      <c r="E36" s="104">
        <f t="shared" si="2"/>
        <v>105.47068113735551</v>
      </c>
      <c r="F36" s="124" t="s">
        <v>212</v>
      </c>
      <c r="G36" s="168">
        <v>2951526000</v>
      </c>
      <c r="H36" s="126">
        <f t="shared" ref="H36:J36" si="5">H25+H35</f>
        <v>0</v>
      </c>
      <c r="I36" s="126">
        <f t="shared" si="5"/>
        <v>0</v>
      </c>
      <c r="J36" s="853">
        <f t="shared" si="5"/>
        <v>0</v>
      </c>
      <c r="K36" s="117">
        <f>K25+K35</f>
        <v>1609453385</v>
      </c>
      <c r="L36" s="847">
        <f t="shared" si="1"/>
        <v>54.529534383230917</v>
      </c>
    </row>
    <row r="37" spans="1:12" x14ac:dyDescent="0.2">
      <c r="A37" s="99">
        <f t="shared" si="0"/>
        <v>28</v>
      </c>
      <c r="C37" s="104"/>
      <c r="D37" s="104"/>
      <c r="E37" s="104"/>
      <c r="F37" s="114"/>
      <c r="G37" s="160"/>
      <c r="H37" s="846"/>
      <c r="I37" s="846"/>
      <c r="J37" s="846"/>
      <c r="K37" s="105"/>
      <c r="L37" s="847"/>
    </row>
    <row r="38" spans="1:12" x14ac:dyDescent="0.2">
      <c r="A38" s="99">
        <f t="shared" si="0"/>
        <v>29</v>
      </c>
      <c r="B38" s="123" t="s">
        <v>213</v>
      </c>
      <c r="C38" s="127">
        <v>-253935000</v>
      </c>
      <c r="D38" s="127"/>
      <c r="E38" s="104"/>
      <c r="F38" s="116"/>
      <c r="G38" s="854"/>
      <c r="H38" s="846"/>
      <c r="I38" s="846"/>
      <c r="J38" s="846"/>
      <c r="K38" s="105"/>
      <c r="L38" s="847"/>
    </row>
    <row r="39" spans="1:12" s="119" customFormat="1" x14ac:dyDescent="0.2">
      <c r="A39" s="99">
        <f t="shared" si="0"/>
        <v>30</v>
      </c>
      <c r="B39" s="90"/>
      <c r="C39" s="865"/>
      <c r="D39" s="865"/>
      <c r="E39" s="104"/>
      <c r="F39" s="114"/>
      <c r="G39" s="160"/>
      <c r="H39" s="852"/>
      <c r="I39" s="852"/>
      <c r="J39" s="852"/>
      <c r="K39" s="117"/>
      <c r="L39" s="847"/>
    </row>
    <row r="40" spans="1:12" s="119" customFormat="1" x14ac:dyDescent="0.2">
      <c r="A40" s="99">
        <f t="shared" si="0"/>
        <v>31</v>
      </c>
      <c r="B40" s="126" t="s">
        <v>214</v>
      </c>
      <c r="C40" s="127"/>
      <c r="D40" s="127"/>
      <c r="E40" s="104"/>
      <c r="F40" s="117" t="s">
        <v>215</v>
      </c>
      <c r="G40" s="855"/>
      <c r="H40" s="852"/>
      <c r="I40" s="852"/>
      <c r="J40" s="852"/>
      <c r="K40" s="117"/>
      <c r="L40" s="847"/>
    </row>
    <row r="41" spans="1:12" s="119" customFormat="1" x14ac:dyDescent="0.2">
      <c r="A41" s="99">
        <f t="shared" si="0"/>
        <v>32</v>
      </c>
      <c r="B41" s="128" t="s">
        <v>216</v>
      </c>
      <c r="C41" s="127"/>
      <c r="D41" s="127"/>
      <c r="E41" s="104"/>
      <c r="F41" s="129" t="s">
        <v>217</v>
      </c>
      <c r="G41" s="856"/>
      <c r="H41" s="852"/>
      <c r="I41" s="852"/>
      <c r="J41" s="852"/>
      <c r="K41" s="117"/>
      <c r="L41" s="847"/>
    </row>
    <row r="42" spans="1:12" s="119" customFormat="1" ht="12.75" customHeight="1" x14ac:dyDescent="0.2">
      <c r="A42" s="130">
        <f t="shared" si="0"/>
        <v>33</v>
      </c>
      <c r="B42" s="131" t="s">
        <v>218</v>
      </c>
      <c r="C42" s="132"/>
      <c r="D42" s="132"/>
      <c r="E42" s="104"/>
      <c r="F42" s="133" t="s">
        <v>821</v>
      </c>
      <c r="G42" s="170">
        <v>149724000</v>
      </c>
      <c r="H42" s="852"/>
      <c r="I42" s="852"/>
      <c r="J42" s="852"/>
      <c r="K42" s="105">
        <v>149723856</v>
      </c>
      <c r="L42" s="847">
        <f t="shared" si="1"/>
        <v>99.999903823034387</v>
      </c>
    </row>
    <row r="43" spans="1:12" x14ac:dyDescent="0.2">
      <c r="A43" s="99">
        <f t="shared" si="0"/>
        <v>34</v>
      </c>
      <c r="B43" s="134" t="s">
        <v>220</v>
      </c>
      <c r="C43" s="135"/>
      <c r="D43" s="135"/>
      <c r="E43" s="104"/>
      <c r="F43" s="105" t="s">
        <v>221</v>
      </c>
      <c r="G43" s="855"/>
      <c r="H43" s="846"/>
      <c r="I43" s="846"/>
      <c r="J43" s="846"/>
      <c r="K43" s="105"/>
      <c r="L43" s="847"/>
    </row>
    <row r="44" spans="1:12" x14ac:dyDescent="0.2">
      <c r="A44" s="99">
        <f t="shared" si="0"/>
        <v>35</v>
      </c>
      <c r="B44" s="134" t="s">
        <v>222</v>
      </c>
      <c r="C44" s="104"/>
      <c r="D44" s="104"/>
      <c r="E44" s="104"/>
      <c r="F44" s="105" t="s">
        <v>223</v>
      </c>
      <c r="G44" s="855"/>
      <c r="H44" s="846"/>
      <c r="I44" s="846"/>
      <c r="J44" s="846"/>
      <c r="K44" s="105"/>
      <c r="L44" s="847"/>
    </row>
    <row r="45" spans="1:12" x14ac:dyDescent="0.2">
      <c r="A45" s="99">
        <f t="shared" si="0"/>
        <v>36</v>
      </c>
      <c r="B45" s="136" t="s">
        <v>224</v>
      </c>
      <c r="C45" s="104">
        <v>729193000</v>
      </c>
      <c r="D45" s="104">
        <v>729192998</v>
      </c>
      <c r="E45" s="104">
        <f t="shared" si="2"/>
        <v>99.99999972572418</v>
      </c>
      <c r="F45" s="105" t="s">
        <v>225</v>
      </c>
      <c r="G45" s="855"/>
      <c r="H45" s="846"/>
      <c r="I45" s="846"/>
      <c r="J45" s="846"/>
      <c r="K45" s="105"/>
      <c r="L45" s="847"/>
    </row>
    <row r="46" spans="1:12" ht="17.25" x14ac:dyDescent="0.2">
      <c r="A46" s="99"/>
      <c r="B46" s="137" t="s">
        <v>226</v>
      </c>
      <c r="C46" s="104">
        <v>1018523000</v>
      </c>
      <c r="D46" s="104">
        <v>1018523000</v>
      </c>
      <c r="E46" s="104">
        <f t="shared" si="2"/>
        <v>100</v>
      </c>
      <c r="F46" s="105"/>
      <c r="G46" s="855"/>
      <c r="H46" s="846"/>
      <c r="I46" s="846"/>
      <c r="J46" s="846"/>
      <c r="K46" s="105"/>
      <c r="L46" s="847"/>
    </row>
    <row r="47" spans="1:12" x14ac:dyDescent="0.2">
      <c r="A47" s="99">
        <f>A45+1</f>
        <v>37</v>
      </c>
      <c r="B47" s="136" t="s">
        <v>227</v>
      </c>
      <c r="C47" s="138"/>
      <c r="D47" s="138"/>
      <c r="E47" s="104"/>
      <c r="F47" s="105"/>
      <c r="G47" s="855"/>
      <c r="H47" s="846"/>
      <c r="I47" s="846"/>
      <c r="J47" s="846"/>
      <c r="K47" s="105"/>
      <c r="L47" s="847"/>
    </row>
    <row r="48" spans="1:12" x14ac:dyDescent="0.2">
      <c r="A48" s="99">
        <f t="shared" si="0"/>
        <v>38</v>
      </c>
      <c r="B48" s="134" t="s">
        <v>228</v>
      </c>
      <c r="C48" s="104">
        <v>123560000</v>
      </c>
      <c r="D48" s="104">
        <v>122831153</v>
      </c>
      <c r="E48" s="104">
        <f t="shared" si="2"/>
        <v>99.410127063774695</v>
      </c>
      <c r="F48" s="105" t="s">
        <v>229</v>
      </c>
      <c r="G48" s="160"/>
      <c r="H48" s="846"/>
      <c r="I48" s="846"/>
      <c r="J48" s="846"/>
      <c r="K48" s="105"/>
      <c r="L48" s="847"/>
    </row>
    <row r="49" spans="1:14" x14ac:dyDescent="0.2">
      <c r="A49" s="99">
        <f t="shared" si="0"/>
        <v>39</v>
      </c>
      <c r="B49" s="134" t="s">
        <v>230</v>
      </c>
      <c r="C49" s="139"/>
      <c r="D49" s="139"/>
      <c r="E49" s="139"/>
      <c r="F49" s="105" t="s">
        <v>667</v>
      </c>
      <c r="G49" s="170">
        <v>123560000</v>
      </c>
      <c r="H49" s="846"/>
      <c r="I49" s="846"/>
      <c r="J49" s="846"/>
      <c r="K49" s="105">
        <v>123560969</v>
      </c>
      <c r="L49" s="847">
        <f t="shared" si="1"/>
        <v>100.00078423438006</v>
      </c>
    </row>
    <row r="50" spans="1:14" x14ac:dyDescent="0.2">
      <c r="A50" s="99">
        <f t="shared" si="0"/>
        <v>40</v>
      </c>
      <c r="B50" s="134" t="s">
        <v>231</v>
      </c>
      <c r="C50" s="138"/>
      <c r="D50" s="138"/>
      <c r="E50" s="138"/>
      <c r="F50" s="105" t="s">
        <v>232</v>
      </c>
      <c r="G50" s="160"/>
      <c r="H50" s="846"/>
      <c r="I50" s="846"/>
      <c r="J50" s="846"/>
      <c r="K50" s="105"/>
      <c r="L50" s="847"/>
    </row>
    <row r="51" spans="1:14" x14ac:dyDescent="0.2">
      <c r="A51" s="99">
        <f t="shared" si="0"/>
        <v>41</v>
      </c>
      <c r="B51" s="134" t="s">
        <v>233</v>
      </c>
      <c r="C51" s="138"/>
      <c r="D51" s="138"/>
      <c r="E51" s="138"/>
      <c r="F51" s="140" t="s">
        <v>234</v>
      </c>
      <c r="G51" s="104">
        <v>1313786000</v>
      </c>
      <c r="H51" s="846"/>
      <c r="I51" s="846"/>
      <c r="J51" s="846"/>
      <c r="K51" s="105">
        <v>1231173659</v>
      </c>
      <c r="L51" s="847">
        <f t="shared" si="1"/>
        <v>93.711887552462883</v>
      </c>
      <c r="N51" s="107"/>
    </row>
    <row r="52" spans="1:14" x14ac:dyDescent="0.2">
      <c r="A52" s="99">
        <f t="shared" si="0"/>
        <v>42</v>
      </c>
      <c r="B52" s="134" t="s">
        <v>235</v>
      </c>
      <c r="C52" s="138"/>
      <c r="D52" s="138"/>
      <c r="E52" s="138"/>
      <c r="F52" s="140" t="s">
        <v>236</v>
      </c>
      <c r="G52" s="104">
        <v>30271000</v>
      </c>
      <c r="H52" s="846"/>
      <c r="I52" s="846"/>
      <c r="J52" s="846"/>
      <c r="K52" s="105">
        <v>30271000</v>
      </c>
      <c r="L52" s="847">
        <f t="shared" si="1"/>
        <v>100</v>
      </c>
    </row>
    <row r="53" spans="1:14" x14ac:dyDescent="0.2">
      <c r="A53" s="99">
        <f t="shared" si="0"/>
        <v>43</v>
      </c>
      <c r="B53" s="134" t="s">
        <v>237</v>
      </c>
      <c r="C53" s="104"/>
      <c r="D53" s="104">
        <v>6200000000</v>
      </c>
      <c r="E53" s="104"/>
      <c r="F53" s="105" t="s">
        <v>238</v>
      </c>
      <c r="G53" s="170"/>
      <c r="H53" s="846"/>
      <c r="I53" s="846"/>
      <c r="J53" s="846"/>
      <c r="K53" s="105">
        <v>6200000000</v>
      </c>
      <c r="L53" s="847"/>
    </row>
    <row r="54" spans="1:14" x14ac:dyDescent="0.2">
      <c r="A54" s="99">
        <f t="shared" si="0"/>
        <v>44</v>
      </c>
      <c r="B54" s="134"/>
      <c r="C54" s="138"/>
      <c r="D54" s="138"/>
      <c r="E54" s="138"/>
      <c r="F54" s="105" t="s">
        <v>239</v>
      </c>
      <c r="G54" s="170"/>
      <c r="H54" s="846"/>
      <c r="I54" s="846"/>
      <c r="J54" s="846"/>
      <c r="K54" s="105"/>
      <c r="L54" s="847"/>
    </row>
    <row r="55" spans="1:14" x14ac:dyDescent="0.2">
      <c r="A55" s="99">
        <f t="shared" si="0"/>
        <v>45</v>
      </c>
      <c r="B55" s="134"/>
      <c r="C55" s="138"/>
      <c r="D55" s="138"/>
      <c r="E55" s="138"/>
      <c r="F55" s="105" t="s">
        <v>240</v>
      </c>
      <c r="G55" s="170"/>
      <c r="H55" s="846"/>
      <c r="I55" s="846"/>
      <c r="J55" s="846"/>
      <c r="K55" s="105"/>
      <c r="L55" s="847"/>
    </row>
    <row r="56" spans="1:14" ht="12" thickBot="1" x14ac:dyDescent="0.25">
      <c r="A56" s="99">
        <f t="shared" si="0"/>
        <v>46</v>
      </c>
      <c r="B56" s="123" t="s">
        <v>241</v>
      </c>
      <c r="C56" s="127">
        <v>1871276000</v>
      </c>
      <c r="D56" s="127">
        <f>SUM(D45:D55)</f>
        <v>8070547151</v>
      </c>
      <c r="E56" s="127">
        <f>D56/C56*100</f>
        <v>431.28577243549319</v>
      </c>
      <c r="F56" s="117" t="s">
        <v>242</v>
      </c>
      <c r="G56" s="168">
        <v>1617341000</v>
      </c>
      <c r="H56" s="126">
        <f t="shared" ref="H56:J56" si="6">SUM(H41:H55)</f>
        <v>0</v>
      </c>
      <c r="I56" s="126">
        <f t="shared" si="6"/>
        <v>0</v>
      </c>
      <c r="J56" s="853">
        <f t="shared" si="6"/>
        <v>0</v>
      </c>
      <c r="K56" s="117">
        <f>SUM(K42:K55)</f>
        <v>7734729484</v>
      </c>
      <c r="L56" s="847">
        <f t="shared" si="1"/>
        <v>478.23739607170046</v>
      </c>
    </row>
    <row r="57" spans="1:14" ht="12" thickBot="1" x14ac:dyDescent="0.25">
      <c r="A57" s="141">
        <f t="shared" si="0"/>
        <v>47</v>
      </c>
      <c r="B57" s="142" t="s">
        <v>243</v>
      </c>
      <c r="C57" s="866">
        <f>C36+C56</f>
        <v>4568867000</v>
      </c>
      <c r="D57" s="867">
        <f>D36+D45+D46+D48+D53</f>
        <v>10915714753</v>
      </c>
      <c r="E57" s="867">
        <f>D57/C57*100</f>
        <v>238.9151348244543</v>
      </c>
      <c r="F57" s="143" t="s">
        <v>244</v>
      </c>
      <c r="G57" s="857">
        <v>4568867000</v>
      </c>
      <c r="H57" s="858">
        <f t="shared" ref="H57:J57" si="7">H36+H56</f>
        <v>0</v>
      </c>
      <c r="I57" s="859">
        <f t="shared" si="7"/>
        <v>0</v>
      </c>
      <c r="J57" s="860">
        <f t="shared" si="7"/>
        <v>0</v>
      </c>
      <c r="K57" s="868">
        <f>K36+K49+K51+K52+K53</f>
        <v>9194459013</v>
      </c>
      <c r="L57" s="869">
        <f t="shared" si="1"/>
        <v>201.24155535715968</v>
      </c>
      <c r="M57" s="144"/>
    </row>
    <row r="58" spans="1:14" x14ac:dyDescent="0.2">
      <c r="B58" s="123"/>
      <c r="C58" s="125"/>
      <c r="D58" s="125"/>
      <c r="E58" s="125"/>
      <c r="F58" s="125"/>
      <c r="G58" s="125"/>
      <c r="H58" s="89"/>
      <c r="I58" s="89"/>
      <c r="J58" s="89"/>
    </row>
  </sheetData>
  <sheetProtection selectLockedCells="1" selectUnlockedCells="1"/>
  <mergeCells count="13">
    <mergeCell ref="A2:L2"/>
    <mergeCell ref="K7:K8"/>
    <mergeCell ref="L7:L8"/>
    <mergeCell ref="B4:J4"/>
    <mergeCell ref="B5:G5"/>
    <mergeCell ref="A6:J6"/>
    <mergeCell ref="A7:A9"/>
    <mergeCell ref="B7:B8"/>
    <mergeCell ref="C7:C8"/>
    <mergeCell ref="F7:F8"/>
    <mergeCell ref="G7:G8"/>
    <mergeCell ref="D7:D8"/>
    <mergeCell ref="E7:E8"/>
  </mergeCells>
  <printOptions horizontalCentered="1"/>
  <pageMargins left="0.19685039370078741" right="0.19685039370078741" top="0.19685039370078741" bottom="0.19685039370078741" header="0.51181102362204722" footer="0.51181102362204722"/>
  <pageSetup paperSize="9" scale="85" firstPageNumber="0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4A7949-18D0-4D27-9CB1-F9E43519F5C9}">
  <sheetPr codeName="Munka12">
    <tabColor rgb="FF00B050"/>
    <pageSetUpPr fitToPage="1"/>
  </sheetPr>
  <dimension ref="A1:AT56"/>
  <sheetViews>
    <sheetView topLeftCell="A2" zoomScale="120" workbookViewId="0">
      <selection activeCell="B6" sqref="B6:G6"/>
    </sheetView>
  </sheetViews>
  <sheetFormatPr defaultColWidth="9.140625" defaultRowHeight="11.25" x14ac:dyDescent="0.2"/>
  <cols>
    <col min="1" max="1" width="3.7109375" style="90" customWidth="1"/>
    <col min="2" max="2" width="41" style="90" customWidth="1"/>
    <col min="3" max="3" width="9" style="91" customWidth="1"/>
    <col min="4" max="4" width="12" style="91" customWidth="1"/>
    <col min="5" max="5" width="6.140625" style="91" customWidth="1"/>
    <col min="6" max="6" width="36.140625" style="91" customWidth="1"/>
    <col min="7" max="7" width="10" style="91" customWidth="1"/>
    <col min="8" max="8" width="12.42578125" style="89" customWidth="1"/>
    <col min="9" max="9" width="5.5703125" style="89" customWidth="1"/>
    <col min="10" max="16384" width="9.140625" style="89"/>
  </cols>
  <sheetData>
    <row r="1" spans="1:46" ht="12.75" hidden="1" customHeight="1" x14ac:dyDescent="0.2">
      <c r="A1" s="1171" t="s">
        <v>245</v>
      </c>
      <c r="B1" s="1171"/>
      <c r="C1" s="1171"/>
      <c r="D1" s="1171"/>
      <c r="E1" s="1171"/>
      <c r="F1" s="1171"/>
      <c r="G1" s="1171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5"/>
      <c r="W1" s="145"/>
      <c r="X1" s="145"/>
      <c r="Y1" s="145"/>
      <c r="Z1" s="145"/>
      <c r="AA1" s="145"/>
      <c r="AB1" s="145"/>
      <c r="AC1" s="145"/>
      <c r="AD1" s="145"/>
      <c r="AE1" s="145"/>
      <c r="AF1" s="145"/>
      <c r="AG1" s="145"/>
      <c r="AH1" s="145"/>
      <c r="AI1" s="145"/>
      <c r="AJ1" s="145"/>
      <c r="AK1" s="145"/>
      <c r="AL1" s="145"/>
      <c r="AM1" s="145"/>
      <c r="AN1" s="145"/>
      <c r="AO1" s="145"/>
      <c r="AP1" s="145"/>
      <c r="AQ1" s="145"/>
      <c r="AR1" s="145"/>
      <c r="AS1" s="145"/>
      <c r="AT1" s="145"/>
    </row>
    <row r="2" spans="1:46" ht="12.75" customHeight="1" x14ac:dyDescent="0.2">
      <c r="A2" s="837"/>
      <c r="B2" s="837"/>
      <c r="C2" s="837"/>
      <c r="D2" s="837"/>
      <c r="E2" s="837"/>
      <c r="F2" s="837"/>
      <c r="G2" s="837"/>
      <c r="H2" s="145"/>
      <c r="I2" s="145"/>
      <c r="J2" s="145"/>
      <c r="K2" s="145"/>
      <c r="L2" s="145"/>
      <c r="M2" s="145"/>
      <c r="N2" s="145"/>
      <c r="O2" s="145"/>
      <c r="P2" s="145"/>
      <c r="Q2" s="145"/>
      <c r="R2" s="145"/>
      <c r="S2" s="145"/>
      <c r="T2" s="145"/>
      <c r="U2" s="145"/>
      <c r="V2" s="145"/>
      <c r="W2" s="145"/>
      <c r="X2" s="145"/>
      <c r="Y2" s="145"/>
      <c r="Z2" s="145"/>
      <c r="AA2" s="145"/>
      <c r="AB2" s="145"/>
      <c r="AC2" s="145"/>
      <c r="AD2" s="145"/>
      <c r="AE2" s="145"/>
      <c r="AF2" s="145"/>
      <c r="AG2" s="145"/>
      <c r="AH2" s="145"/>
      <c r="AI2" s="145"/>
      <c r="AJ2" s="145"/>
      <c r="AK2" s="145"/>
      <c r="AL2" s="145"/>
      <c r="AM2" s="145"/>
      <c r="AN2" s="145"/>
      <c r="AO2" s="145"/>
      <c r="AP2" s="145"/>
      <c r="AQ2" s="145"/>
      <c r="AR2" s="145"/>
      <c r="AS2" s="145"/>
      <c r="AT2" s="145"/>
    </row>
    <row r="3" spans="1:46" x14ac:dyDescent="0.2">
      <c r="A3" s="1177" t="s">
        <v>844</v>
      </c>
      <c r="B3" s="1177"/>
      <c r="C3" s="1177"/>
      <c r="D3" s="1177"/>
      <c r="E3" s="1177"/>
      <c r="F3" s="1177"/>
      <c r="G3" s="1177"/>
      <c r="H3" s="1177"/>
      <c r="I3" s="1177"/>
    </row>
    <row r="4" spans="1:46" x14ac:dyDescent="0.2">
      <c r="F4" s="838"/>
      <c r="G4" s="92"/>
    </row>
    <row r="5" spans="1:46" x14ac:dyDescent="0.2">
      <c r="B5" s="1172" t="s">
        <v>160</v>
      </c>
      <c r="C5" s="1172"/>
      <c r="D5" s="1172"/>
      <c r="E5" s="1172"/>
      <c r="F5" s="1172"/>
      <c r="G5" s="1172"/>
    </row>
    <row r="6" spans="1:46" x14ac:dyDescent="0.2">
      <c r="B6" s="1173" t="s">
        <v>822</v>
      </c>
      <c r="C6" s="1173"/>
      <c r="D6" s="1173"/>
      <c r="E6" s="1173"/>
      <c r="F6" s="1173"/>
      <c r="G6" s="1173"/>
    </row>
    <row r="7" spans="1:46" x14ac:dyDescent="0.2">
      <c r="B7" s="1172" t="s">
        <v>246</v>
      </c>
      <c r="C7" s="1172"/>
      <c r="D7" s="1172"/>
      <c r="E7" s="1172"/>
      <c r="F7" s="1172"/>
      <c r="G7" s="1172"/>
    </row>
    <row r="8" spans="1:46" ht="12.75" customHeight="1" x14ac:dyDescent="0.2">
      <c r="A8" s="1176" t="s">
        <v>823</v>
      </c>
      <c r="B8" s="1176"/>
      <c r="C8" s="1176"/>
      <c r="D8" s="1176"/>
      <c r="E8" s="1176"/>
      <c r="F8" s="1176"/>
      <c r="G8" s="1176"/>
      <c r="H8" s="1176"/>
      <c r="I8" s="1176"/>
    </row>
    <row r="9" spans="1:46" ht="12.75" customHeight="1" x14ac:dyDescent="0.2">
      <c r="A9" s="1161" t="s">
        <v>162</v>
      </c>
      <c r="B9" s="1162" t="s">
        <v>163</v>
      </c>
      <c r="C9" s="1163" t="s">
        <v>164</v>
      </c>
      <c r="D9" s="1174" t="s">
        <v>165</v>
      </c>
      <c r="E9" s="1174" t="s">
        <v>166</v>
      </c>
      <c r="F9" s="1178" t="s">
        <v>294</v>
      </c>
      <c r="G9" s="1180" t="s">
        <v>295</v>
      </c>
      <c r="H9" s="1174" t="s">
        <v>296</v>
      </c>
      <c r="I9" s="1174" t="s">
        <v>297</v>
      </c>
    </row>
    <row r="10" spans="1:46" ht="12.75" customHeight="1" x14ac:dyDescent="0.2">
      <c r="A10" s="1161"/>
      <c r="B10" s="1162"/>
      <c r="C10" s="1164"/>
      <c r="D10" s="1175"/>
      <c r="E10" s="1182"/>
      <c r="F10" s="1179"/>
      <c r="G10" s="1181"/>
      <c r="H10" s="1175"/>
      <c r="I10" s="1175"/>
    </row>
    <row r="11" spans="1:46" s="98" customFormat="1" ht="36.6" customHeight="1" x14ac:dyDescent="0.2">
      <c r="A11" s="1161"/>
      <c r="B11" s="94" t="s">
        <v>167</v>
      </c>
      <c r="C11" s="870" t="s">
        <v>4</v>
      </c>
      <c r="D11" s="757" t="s">
        <v>522</v>
      </c>
      <c r="E11" s="755" t="s">
        <v>673</v>
      </c>
      <c r="F11" s="96" t="s">
        <v>168</v>
      </c>
      <c r="G11" s="156" t="s">
        <v>4</v>
      </c>
      <c r="H11" s="757" t="s">
        <v>522</v>
      </c>
      <c r="I11" s="757" t="s">
        <v>673</v>
      </c>
    </row>
    <row r="12" spans="1:46" ht="11.45" customHeight="1" x14ac:dyDescent="0.2">
      <c r="A12" s="146">
        <v>1</v>
      </c>
      <c r="B12" s="100" t="s">
        <v>169</v>
      </c>
      <c r="C12" s="875"/>
      <c r="D12" s="875"/>
      <c r="E12" s="876"/>
      <c r="F12" s="147" t="s">
        <v>170</v>
      </c>
      <c r="G12" s="895"/>
      <c r="H12" s="886"/>
      <c r="I12" s="878"/>
    </row>
    <row r="13" spans="1:46" x14ac:dyDescent="0.2">
      <c r="A13" s="148">
        <f t="shared" ref="A13:A55" si="0">A12+1</f>
        <v>2</v>
      </c>
      <c r="B13" s="103" t="s">
        <v>645</v>
      </c>
      <c r="C13" s="847"/>
      <c r="D13" s="847"/>
      <c r="E13" s="104"/>
      <c r="F13" s="105" t="s">
        <v>172</v>
      </c>
      <c r="G13" s="871">
        <v>296477000</v>
      </c>
      <c r="H13" s="847">
        <v>256032924</v>
      </c>
      <c r="I13" s="888">
        <f>H13/G13*100</f>
        <v>86.358443993969175</v>
      </c>
    </row>
    <row r="14" spans="1:46" x14ac:dyDescent="0.2">
      <c r="A14" s="148">
        <f t="shared" si="0"/>
        <v>3</v>
      </c>
      <c r="B14" s="103" t="s">
        <v>247</v>
      </c>
      <c r="C14" s="847">
        <v>0</v>
      </c>
      <c r="D14" s="847"/>
      <c r="E14" s="104"/>
      <c r="F14" s="140" t="s">
        <v>174</v>
      </c>
      <c r="G14" s="871">
        <v>45468000</v>
      </c>
      <c r="H14" s="847">
        <v>37946594</v>
      </c>
      <c r="I14" s="888">
        <f>H14/G14*100</f>
        <v>83.457803290226096</v>
      </c>
    </row>
    <row r="15" spans="1:46" x14ac:dyDescent="0.2">
      <c r="A15" s="148">
        <f t="shared" si="0"/>
        <v>4</v>
      </c>
      <c r="B15" s="103" t="s">
        <v>248</v>
      </c>
      <c r="C15" s="847">
        <v>3351000</v>
      </c>
      <c r="D15" s="847">
        <v>3350537</v>
      </c>
      <c r="E15" s="104">
        <f>D15/C15*100</f>
        <v>99.986183228886901</v>
      </c>
      <c r="F15" s="105" t="s">
        <v>176</v>
      </c>
      <c r="G15" s="871">
        <v>90782000</v>
      </c>
      <c r="H15" s="847">
        <v>52050006</v>
      </c>
      <c r="I15" s="888">
        <f t="shared" ref="I15:I35" si="1">H15/G15*100</f>
        <v>57.335161155295097</v>
      </c>
    </row>
    <row r="16" spans="1:46" ht="12" customHeight="1" x14ac:dyDescent="0.2">
      <c r="A16" s="148">
        <f t="shared" si="0"/>
        <v>5</v>
      </c>
      <c r="B16" s="149"/>
      <c r="C16" s="847"/>
      <c r="D16" s="847"/>
      <c r="E16" s="104"/>
      <c r="F16" s="105"/>
      <c r="G16" s="871"/>
      <c r="H16" s="847"/>
      <c r="I16" s="888"/>
    </row>
    <row r="17" spans="1:9" x14ac:dyDescent="0.2">
      <c r="A17" s="148">
        <f t="shared" si="0"/>
        <v>6</v>
      </c>
      <c r="B17" s="103" t="s">
        <v>249</v>
      </c>
      <c r="C17" s="847">
        <v>0</v>
      </c>
      <c r="D17" s="847"/>
      <c r="E17" s="104"/>
      <c r="F17" s="105" t="s">
        <v>250</v>
      </c>
      <c r="G17" s="871"/>
      <c r="H17" s="847"/>
      <c r="I17" s="888"/>
    </row>
    <row r="18" spans="1:9" x14ac:dyDescent="0.2">
      <c r="A18" s="148">
        <f t="shared" si="0"/>
        <v>7</v>
      </c>
      <c r="B18" s="103"/>
      <c r="C18" s="847"/>
      <c r="D18" s="847"/>
      <c r="E18" s="104"/>
      <c r="F18" s="105" t="s">
        <v>251</v>
      </c>
      <c r="G18" s="871"/>
      <c r="H18" s="847"/>
      <c r="I18" s="888"/>
    </row>
    <row r="19" spans="1:9" x14ac:dyDescent="0.2">
      <c r="A19" s="148">
        <f t="shared" si="0"/>
        <v>8</v>
      </c>
      <c r="B19" s="103" t="s">
        <v>183</v>
      </c>
      <c r="C19" s="847">
        <v>40000</v>
      </c>
      <c r="D19" s="847">
        <v>50000</v>
      </c>
      <c r="E19" s="104">
        <f>D19/C19*100</f>
        <v>125</v>
      </c>
      <c r="F19" s="105" t="s">
        <v>253</v>
      </c>
      <c r="G19" s="847">
        <v>0</v>
      </c>
      <c r="H19" s="847"/>
      <c r="I19" s="888"/>
    </row>
    <row r="20" spans="1:9" x14ac:dyDescent="0.2">
      <c r="A20" s="148">
        <f t="shared" si="0"/>
        <v>9</v>
      </c>
      <c r="B20" s="111" t="s">
        <v>185</v>
      </c>
      <c r="C20" s="871"/>
      <c r="D20" s="871"/>
      <c r="E20" s="113"/>
      <c r="F20" s="105" t="s">
        <v>254</v>
      </c>
      <c r="G20" s="847">
        <v>19000</v>
      </c>
      <c r="H20" s="847">
        <v>18418</v>
      </c>
      <c r="I20" s="888">
        <f t="shared" si="1"/>
        <v>96.936842105263153</v>
      </c>
    </row>
    <row r="21" spans="1:9" x14ac:dyDescent="0.2">
      <c r="A21" s="148">
        <f t="shared" si="0"/>
        <v>10</v>
      </c>
      <c r="B21" s="103" t="s">
        <v>188</v>
      </c>
      <c r="C21" s="871">
        <v>300000</v>
      </c>
      <c r="D21" s="871">
        <v>536497</v>
      </c>
      <c r="E21" s="113">
        <f>D21/C21*100</f>
        <v>178.83233333333334</v>
      </c>
      <c r="F21" s="105" t="s">
        <v>255</v>
      </c>
      <c r="G21" s="847">
        <v>0</v>
      </c>
      <c r="H21" s="847"/>
      <c r="I21" s="888"/>
    </row>
    <row r="22" spans="1:9" x14ac:dyDescent="0.2">
      <c r="A22" s="148">
        <f t="shared" si="0"/>
        <v>11</v>
      </c>
      <c r="C22" s="871"/>
      <c r="D22" s="871"/>
      <c r="E22" s="113"/>
      <c r="F22" s="105" t="s">
        <v>256</v>
      </c>
      <c r="G22" s="847"/>
      <c r="H22" s="847"/>
      <c r="I22" s="888"/>
    </row>
    <row r="23" spans="1:9" s="115" customFormat="1" x14ac:dyDescent="0.2">
      <c r="A23" s="148">
        <f t="shared" si="0"/>
        <v>12</v>
      </c>
      <c r="B23" s="90" t="s">
        <v>191</v>
      </c>
      <c r="C23" s="871">
        <v>0</v>
      </c>
      <c r="D23" s="871"/>
      <c r="E23" s="113"/>
      <c r="F23" s="105" t="s">
        <v>257</v>
      </c>
      <c r="G23" s="847"/>
      <c r="H23" s="872"/>
      <c r="I23" s="888"/>
    </row>
    <row r="24" spans="1:9" s="115" customFormat="1" x14ac:dyDescent="0.2">
      <c r="A24" s="148">
        <f t="shared" si="0"/>
        <v>13</v>
      </c>
      <c r="B24" s="90" t="s">
        <v>258</v>
      </c>
      <c r="C24" s="871"/>
      <c r="D24" s="871"/>
      <c r="E24" s="113"/>
      <c r="F24" s="114"/>
      <c r="G24" s="847"/>
      <c r="H24" s="872"/>
      <c r="I24" s="888"/>
    </row>
    <row r="25" spans="1:9" x14ac:dyDescent="0.2">
      <c r="A25" s="148">
        <f t="shared" si="0"/>
        <v>14</v>
      </c>
      <c r="B25" s="103" t="s">
        <v>259</v>
      </c>
      <c r="C25" s="872"/>
      <c r="D25" s="872"/>
      <c r="E25" s="150"/>
      <c r="F25" s="116" t="s">
        <v>194</v>
      </c>
      <c r="G25" s="896">
        <v>432746000</v>
      </c>
      <c r="H25" s="847">
        <f>SUM(H13:H24)</f>
        <v>346047942</v>
      </c>
      <c r="I25" s="888">
        <f t="shared" si="1"/>
        <v>79.965601530690051</v>
      </c>
    </row>
    <row r="26" spans="1:9" x14ac:dyDescent="0.2">
      <c r="A26" s="148">
        <f t="shared" si="0"/>
        <v>15</v>
      </c>
      <c r="B26" s="103" t="s">
        <v>260</v>
      </c>
      <c r="C26" s="871"/>
      <c r="D26" s="871"/>
      <c r="E26" s="113"/>
      <c r="F26" s="114"/>
      <c r="G26" s="847"/>
      <c r="H26" s="847"/>
      <c r="I26" s="888"/>
    </row>
    <row r="27" spans="1:9" x14ac:dyDescent="0.2">
      <c r="A27" s="148">
        <f t="shared" si="0"/>
        <v>16</v>
      </c>
      <c r="B27" s="103" t="s">
        <v>261</v>
      </c>
      <c r="C27" s="873"/>
      <c r="D27" s="873"/>
      <c r="E27" s="127"/>
      <c r="F27" s="117" t="s">
        <v>197</v>
      </c>
      <c r="G27" s="847"/>
      <c r="H27" s="847"/>
      <c r="I27" s="888"/>
    </row>
    <row r="28" spans="1:9" x14ac:dyDescent="0.2">
      <c r="A28" s="148">
        <f t="shared" si="0"/>
        <v>17</v>
      </c>
      <c r="B28" s="103" t="s">
        <v>262</v>
      </c>
      <c r="C28" s="847"/>
      <c r="D28" s="847"/>
      <c r="E28" s="104"/>
      <c r="F28" s="105" t="s">
        <v>263</v>
      </c>
      <c r="G28" s="847">
        <v>3200000</v>
      </c>
      <c r="H28" s="847">
        <v>712055</v>
      </c>
      <c r="I28" s="888">
        <f t="shared" si="1"/>
        <v>22.251718749999998</v>
      </c>
    </row>
    <row r="29" spans="1:9" x14ac:dyDescent="0.2">
      <c r="A29" s="148">
        <f t="shared" si="0"/>
        <v>18</v>
      </c>
      <c r="B29" s="103"/>
      <c r="C29" s="847"/>
      <c r="D29" s="847"/>
      <c r="E29" s="104"/>
      <c r="F29" s="105" t="s">
        <v>264</v>
      </c>
      <c r="G29" s="847"/>
      <c r="H29" s="847"/>
      <c r="I29" s="888"/>
    </row>
    <row r="30" spans="1:9" x14ac:dyDescent="0.2">
      <c r="A30" s="148">
        <f t="shared" si="0"/>
        <v>19</v>
      </c>
      <c r="B30" s="90" t="s">
        <v>265</v>
      </c>
      <c r="C30" s="847">
        <v>0</v>
      </c>
      <c r="D30" s="847"/>
      <c r="E30" s="104"/>
      <c r="F30" s="105" t="s">
        <v>266</v>
      </c>
      <c r="G30" s="847"/>
      <c r="H30" s="847"/>
      <c r="I30" s="888"/>
    </row>
    <row r="31" spans="1:9" s="115" customFormat="1" x14ac:dyDescent="0.2">
      <c r="A31" s="148">
        <f t="shared" si="0"/>
        <v>20</v>
      </c>
      <c r="B31" s="90" t="s">
        <v>267</v>
      </c>
      <c r="C31" s="847">
        <v>0</v>
      </c>
      <c r="D31" s="847"/>
      <c r="E31" s="104"/>
      <c r="F31" s="105" t="s">
        <v>268</v>
      </c>
      <c r="G31" s="847">
        <v>0</v>
      </c>
      <c r="H31" s="872"/>
      <c r="I31" s="888"/>
    </row>
    <row r="32" spans="1:9" x14ac:dyDescent="0.2">
      <c r="A32" s="148">
        <f t="shared" si="0"/>
        <v>21</v>
      </c>
      <c r="C32" s="847"/>
      <c r="D32" s="847"/>
      <c r="E32" s="104"/>
      <c r="F32" s="105" t="s">
        <v>269</v>
      </c>
      <c r="G32" s="847">
        <v>0</v>
      </c>
      <c r="H32" s="847"/>
      <c r="I32" s="888"/>
    </row>
    <row r="33" spans="1:9" s="119" customFormat="1" x14ac:dyDescent="0.2">
      <c r="A33" s="148">
        <f t="shared" si="0"/>
        <v>22</v>
      </c>
      <c r="B33" s="118" t="s">
        <v>207</v>
      </c>
      <c r="C33" s="871">
        <v>3691000</v>
      </c>
      <c r="D33" s="871">
        <f>SUM(D15:D32)</f>
        <v>3937034</v>
      </c>
      <c r="E33" s="113">
        <f>D33/C33*100</f>
        <v>106.66578163099432</v>
      </c>
      <c r="F33" s="105" t="s">
        <v>270</v>
      </c>
      <c r="G33" s="847"/>
      <c r="H33" s="873"/>
      <c r="I33" s="888"/>
    </row>
    <row r="34" spans="1:9" x14ac:dyDescent="0.2">
      <c r="A34" s="148">
        <f t="shared" si="0"/>
        <v>23</v>
      </c>
      <c r="B34" s="121" t="s">
        <v>209</v>
      </c>
      <c r="C34" s="872">
        <v>0</v>
      </c>
      <c r="D34" s="872"/>
      <c r="E34" s="113"/>
      <c r="F34" s="151" t="s">
        <v>210</v>
      </c>
      <c r="G34" s="872">
        <v>3200000</v>
      </c>
      <c r="H34" s="847"/>
      <c r="I34" s="888">
        <f t="shared" si="1"/>
        <v>0</v>
      </c>
    </row>
    <row r="35" spans="1:9" x14ac:dyDescent="0.2">
      <c r="A35" s="148">
        <f t="shared" si="0"/>
        <v>24</v>
      </c>
      <c r="B35" s="123" t="s">
        <v>211</v>
      </c>
      <c r="C35" s="873">
        <v>3691000</v>
      </c>
      <c r="D35" s="873">
        <v>3937034</v>
      </c>
      <c r="E35" s="884">
        <f t="shared" ref="E35" si="2">D35/C35*100</f>
        <v>106.66578163099432</v>
      </c>
      <c r="F35" s="124" t="s">
        <v>212</v>
      </c>
      <c r="G35" s="873">
        <v>435946000</v>
      </c>
      <c r="H35" s="873">
        <f>H25+H28</f>
        <v>346759997</v>
      </c>
      <c r="I35" s="888">
        <f t="shared" si="1"/>
        <v>79.541960930940988</v>
      </c>
    </row>
    <row r="36" spans="1:9" x14ac:dyDescent="0.2">
      <c r="A36" s="148">
        <f t="shared" si="0"/>
        <v>25</v>
      </c>
      <c r="C36" s="847"/>
      <c r="D36" s="847"/>
      <c r="E36" s="104"/>
      <c r="F36" s="114"/>
      <c r="G36" s="847"/>
      <c r="H36" s="847"/>
      <c r="I36" s="880"/>
    </row>
    <row r="37" spans="1:9" x14ac:dyDescent="0.2">
      <c r="A37" s="148">
        <f t="shared" si="0"/>
        <v>26</v>
      </c>
      <c r="C37" s="847"/>
      <c r="D37" s="847"/>
      <c r="E37" s="104"/>
      <c r="F37" s="116"/>
      <c r="G37" s="896"/>
      <c r="H37" s="847"/>
      <c r="I37" s="880"/>
    </row>
    <row r="38" spans="1:9" s="119" customFormat="1" x14ac:dyDescent="0.2">
      <c r="A38" s="148">
        <f t="shared" si="0"/>
        <v>27</v>
      </c>
      <c r="B38" s="90"/>
      <c r="C38" s="847"/>
      <c r="D38" s="847"/>
      <c r="E38" s="104"/>
      <c r="F38" s="114"/>
      <c r="G38" s="847"/>
      <c r="H38" s="873"/>
      <c r="I38" s="883"/>
    </row>
    <row r="39" spans="1:9" s="119" customFormat="1" x14ac:dyDescent="0.2">
      <c r="A39" s="148">
        <f t="shared" si="0"/>
        <v>28</v>
      </c>
      <c r="B39" s="126" t="s">
        <v>214</v>
      </c>
      <c r="C39" s="873"/>
      <c r="D39" s="873"/>
      <c r="E39" s="127"/>
      <c r="F39" s="117" t="s">
        <v>215</v>
      </c>
      <c r="G39" s="873"/>
      <c r="H39" s="873"/>
      <c r="I39" s="883"/>
    </row>
    <row r="40" spans="1:9" s="119" customFormat="1" x14ac:dyDescent="0.2">
      <c r="A40" s="148">
        <f t="shared" si="0"/>
        <v>29</v>
      </c>
      <c r="B40" s="128" t="s">
        <v>216</v>
      </c>
      <c r="C40" s="873"/>
      <c r="D40" s="873"/>
      <c r="E40" s="127"/>
      <c r="F40" s="129" t="s">
        <v>217</v>
      </c>
      <c r="G40" s="882"/>
      <c r="H40" s="873"/>
      <c r="I40" s="883"/>
    </row>
    <row r="41" spans="1:9" s="119" customFormat="1" x14ac:dyDescent="0.2">
      <c r="A41" s="148">
        <f t="shared" si="0"/>
        <v>30</v>
      </c>
      <c r="B41" s="90" t="s">
        <v>271</v>
      </c>
      <c r="C41" s="873"/>
      <c r="D41" s="873"/>
      <c r="E41" s="127"/>
      <c r="F41" s="133" t="s">
        <v>219</v>
      </c>
      <c r="G41" s="873"/>
      <c r="H41" s="873"/>
      <c r="I41" s="883"/>
    </row>
    <row r="42" spans="1:9" x14ac:dyDescent="0.2">
      <c r="A42" s="148">
        <f t="shared" si="0"/>
        <v>31</v>
      </c>
      <c r="B42" s="134" t="s">
        <v>220</v>
      </c>
      <c r="C42" s="874"/>
      <c r="D42" s="874"/>
      <c r="E42" s="152"/>
      <c r="F42" s="105" t="s">
        <v>221</v>
      </c>
      <c r="G42" s="873"/>
      <c r="H42" s="847"/>
      <c r="I42" s="880"/>
    </row>
    <row r="43" spans="1:9" x14ac:dyDescent="0.2">
      <c r="A43" s="148">
        <f t="shared" si="0"/>
        <v>32</v>
      </c>
      <c r="B43" s="134" t="s">
        <v>222</v>
      </c>
      <c r="C43" s="847"/>
      <c r="D43" s="847"/>
      <c r="E43" s="104"/>
      <c r="F43" s="105" t="s">
        <v>223</v>
      </c>
      <c r="G43" s="873"/>
      <c r="H43" s="847"/>
      <c r="I43" s="880"/>
    </row>
    <row r="44" spans="1:9" x14ac:dyDescent="0.2">
      <c r="A44" s="148">
        <f t="shared" si="0"/>
        <v>33</v>
      </c>
      <c r="B44" s="136" t="s">
        <v>224</v>
      </c>
      <c r="C44" s="847">
        <v>15105000</v>
      </c>
      <c r="D44" s="847">
        <v>15105278</v>
      </c>
      <c r="E44" s="104">
        <v>100</v>
      </c>
      <c r="F44" s="105" t="s">
        <v>225</v>
      </c>
      <c r="G44" s="873"/>
      <c r="H44" s="847"/>
      <c r="I44" s="880"/>
    </row>
    <row r="45" spans="1:9" x14ac:dyDescent="0.2">
      <c r="A45" s="148">
        <f t="shared" si="0"/>
        <v>34</v>
      </c>
      <c r="B45" s="136" t="s">
        <v>272</v>
      </c>
      <c r="C45" s="847"/>
      <c r="D45" s="847"/>
      <c r="E45" s="104"/>
      <c r="F45" s="105"/>
      <c r="G45" s="873"/>
      <c r="H45" s="847"/>
      <c r="I45" s="880"/>
    </row>
    <row r="46" spans="1:9" x14ac:dyDescent="0.2">
      <c r="A46" s="148">
        <f t="shared" si="0"/>
        <v>35</v>
      </c>
      <c r="B46" s="134" t="s">
        <v>273</v>
      </c>
      <c r="C46" s="847"/>
      <c r="D46" s="847"/>
      <c r="E46" s="104"/>
      <c r="F46" s="105" t="s">
        <v>229</v>
      </c>
      <c r="G46" s="847"/>
      <c r="H46" s="847"/>
      <c r="I46" s="880"/>
    </row>
    <row r="47" spans="1:9" x14ac:dyDescent="0.2">
      <c r="A47" s="148">
        <f t="shared" si="0"/>
        <v>36</v>
      </c>
      <c r="B47" s="134" t="s">
        <v>230</v>
      </c>
      <c r="C47" s="873"/>
      <c r="D47" s="873"/>
      <c r="E47" s="127"/>
      <c r="F47" s="105" t="s">
        <v>274</v>
      </c>
      <c r="G47" s="847"/>
      <c r="H47" s="847"/>
      <c r="I47" s="880"/>
    </row>
    <row r="48" spans="1:9" x14ac:dyDescent="0.2">
      <c r="A48" s="148">
        <f t="shared" si="0"/>
        <v>37</v>
      </c>
      <c r="B48" s="134" t="s">
        <v>275</v>
      </c>
      <c r="C48" s="847"/>
      <c r="D48" s="847"/>
      <c r="E48" s="104"/>
      <c r="F48" s="105" t="s">
        <v>276</v>
      </c>
      <c r="G48" s="847"/>
      <c r="H48" s="847"/>
      <c r="I48" s="880"/>
    </row>
    <row r="49" spans="1:9" x14ac:dyDescent="0.2">
      <c r="A49" s="148">
        <f t="shared" si="0"/>
        <v>38</v>
      </c>
      <c r="B49" s="136" t="s">
        <v>277</v>
      </c>
      <c r="C49" s="847">
        <v>413950000</v>
      </c>
      <c r="D49" s="847">
        <v>336661648</v>
      </c>
      <c r="E49" s="104">
        <f>D49/C49*100</f>
        <v>81.329060997705042</v>
      </c>
      <c r="F49" s="105" t="s">
        <v>278</v>
      </c>
      <c r="G49" s="847"/>
      <c r="H49" s="847"/>
      <c r="I49" s="880"/>
    </row>
    <row r="50" spans="1:9" x14ac:dyDescent="0.2">
      <c r="A50" s="148">
        <f t="shared" si="0"/>
        <v>39</v>
      </c>
      <c r="B50" s="136" t="s">
        <v>279</v>
      </c>
      <c r="C50" s="847">
        <v>3200000</v>
      </c>
      <c r="D50" s="847">
        <v>712055</v>
      </c>
      <c r="E50" s="104"/>
      <c r="F50" s="105" t="s">
        <v>280</v>
      </c>
      <c r="G50" s="847"/>
      <c r="H50" s="847"/>
      <c r="I50" s="880"/>
    </row>
    <row r="51" spans="1:9" x14ac:dyDescent="0.2">
      <c r="A51" s="148">
        <f t="shared" si="0"/>
        <v>40</v>
      </c>
      <c r="B51" s="134" t="s">
        <v>237</v>
      </c>
      <c r="C51" s="847"/>
      <c r="D51" s="847"/>
      <c r="E51" s="104"/>
      <c r="F51" s="105" t="s">
        <v>238</v>
      </c>
      <c r="G51" s="847"/>
      <c r="H51" s="847"/>
      <c r="I51" s="880"/>
    </row>
    <row r="52" spans="1:9" x14ac:dyDescent="0.2">
      <c r="A52" s="148">
        <f t="shared" si="0"/>
        <v>41</v>
      </c>
      <c r="B52" s="134"/>
      <c r="C52" s="847"/>
      <c r="D52" s="847"/>
      <c r="E52" s="104"/>
      <c r="F52" s="105" t="s">
        <v>239</v>
      </c>
      <c r="G52" s="847"/>
      <c r="H52" s="847"/>
      <c r="I52" s="880"/>
    </row>
    <row r="53" spans="1:9" x14ac:dyDescent="0.2">
      <c r="A53" s="148">
        <f t="shared" si="0"/>
        <v>42</v>
      </c>
      <c r="B53" s="134"/>
      <c r="C53" s="847"/>
      <c r="D53" s="847"/>
      <c r="E53" s="104"/>
      <c r="F53" s="105" t="s">
        <v>240</v>
      </c>
      <c r="G53" s="847"/>
      <c r="H53" s="847"/>
      <c r="I53" s="880"/>
    </row>
    <row r="54" spans="1:9" ht="12" thickBot="1" x14ac:dyDescent="0.25">
      <c r="A54" s="148">
        <f t="shared" si="0"/>
        <v>43</v>
      </c>
      <c r="B54" s="123" t="s">
        <v>241</v>
      </c>
      <c r="C54" s="873">
        <v>432255000</v>
      </c>
      <c r="D54" s="873">
        <v>352478981</v>
      </c>
      <c r="E54" s="127">
        <f>D54/C54*100</f>
        <v>81.544222970237485</v>
      </c>
      <c r="F54" s="117" t="s">
        <v>242</v>
      </c>
      <c r="G54" s="892">
        <v>0</v>
      </c>
      <c r="H54" s="847"/>
      <c r="I54" s="880"/>
    </row>
    <row r="55" spans="1:9" ht="12" thickBot="1" x14ac:dyDescent="0.25">
      <c r="A55" s="141">
        <f t="shared" si="0"/>
        <v>44</v>
      </c>
      <c r="B55" s="142" t="s">
        <v>243</v>
      </c>
      <c r="C55" s="866">
        <v>435946000</v>
      </c>
      <c r="D55" s="885">
        <f>D35+D54</f>
        <v>356416015</v>
      </c>
      <c r="E55" s="869">
        <f>D55/C55*100</f>
        <v>81.756918288044844</v>
      </c>
      <c r="F55" s="143" t="s">
        <v>244</v>
      </c>
      <c r="G55" s="857">
        <v>435946000</v>
      </c>
      <c r="H55" s="889">
        <f>H35</f>
        <v>346759997</v>
      </c>
      <c r="I55" s="890">
        <f>H55/G55*100</f>
        <v>79.541960930940988</v>
      </c>
    </row>
    <row r="56" spans="1:9" x14ac:dyDescent="0.2">
      <c r="B56" s="123"/>
      <c r="C56" s="125"/>
      <c r="D56" s="125"/>
      <c r="E56" s="125"/>
      <c r="F56" s="125"/>
      <c r="G56" s="125"/>
    </row>
  </sheetData>
  <sheetProtection selectLockedCells="1" selectUnlockedCells="1"/>
  <mergeCells count="15">
    <mergeCell ref="I9:I10"/>
    <mergeCell ref="A8:I8"/>
    <mergeCell ref="A3:I3"/>
    <mergeCell ref="A9:A11"/>
    <mergeCell ref="B9:B10"/>
    <mergeCell ref="C9:C10"/>
    <mergeCell ref="F9:F10"/>
    <mergeCell ref="G9:G10"/>
    <mergeCell ref="D9:D10"/>
    <mergeCell ref="E9:E10"/>
    <mergeCell ref="A1:G1"/>
    <mergeCell ref="B5:G5"/>
    <mergeCell ref="B6:G6"/>
    <mergeCell ref="B7:G7"/>
    <mergeCell ref="H9:H10"/>
  </mergeCells>
  <printOptions horizontalCentered="1"/>
  <pageMargins left="0.19685039370078741" right="0.19685039370078741" top="0.19685039370078741" bottom="0.19685039370078741" header="0.51181102362204722" footer="0.51181102362204722"/>
  <pageSetup paperSize="9" scale="90" firstPageNumber="0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E68A17-4BDB-49FD-98AF-211B5F988A03}">
  <sheetPr codeName="Munka13">
    <tabColor rgb="FF00B050"/>
    <pageSetUpPr fitToPage="1"/>
  </sheetPr>
  <dimension ref="A2:I56"/>
  <sheetViews>
    <sheetView zoomScale="120" workbookViewId="0">
      <selection activeCell="B2" sqref="B2:I2"/>
    </sheetView>
  </sheetViews>
  <sheetFormatPr defaultColWidth="9.140625" defaultRowHeight="11.25" x14ac:dyDescent="0.2"/>
  <cols>
    <col min="1" max="1" width="4.85546875" style="90" customWidth="1"/>
    <col min="2" max="2" width="39.85546875" style="90" customWidth="1"/>
    <col min="3" max="3" width="9.5703125" style="91" customWidth="1"/>
    <col min="4" max="4" width="9.42578125" style="91" customWidth="1"/>
    <col min="5" max="5" width="5.28515625" style="91" customWidth="1"/>
    <col min="6" max="6" width="37.5703125" style="91" customWidth="1"/>
    <col min="7" max="7" width="10.5703125" style="107" customWidth="1"/>
    <col min="8" max="8" width="9.7109375" style="90" customWidth="1"/>
    <col min="9" max="9" width="5.42578125" style="89" customWidth="1"/>
    <col min="10" max="16384" width="9.140625" style="89"/>
  </cols>
  <sheetData>
    <row r="2" spans="1:9" ht="12.75" customHeight="1" x14ac:dyDescent="0.2">
      <c r="B2" s="1341" t="s">
        <v>845</v>
      </c>
      <c r="C2" s="1341"/>
      <c r="D2" s="1341"/>
      <c r="E2" s="1341"/>
      <c r="F2" s="1341"/>
      <c r="G2" s="1341"/>
      <c r="H2" s="1341"/>
      <c r="I2" s="1341"/>
    </row>
    <row r="3" spans="1:9" x14ac:dyDescent="0.2">
      <c r="G3" s="154"/>
    </row>
    <row r="4" spans="1:9" x14ac:dyDescent="0.2">
      <c r="G4" s="154"/>
    </row>
    <row r="5" spans="1:9" x14ac:dyDescent="0.2">
      <c r="B5" s="1172" t="s">
        <v>160</v>
      </c>
      <c r="C5" s="1172"/>
      <c r="D5" s="1172"/>
      <c r="E5" s="1172"/>
      <c r="F5" s="1172"/>
      <c r="G5" s="1172"/>
    </row>
    <row r="6" spans="1:9" x14ac:dyDescent="0.2">
      <c r="B6" s="1173" t="s">
        <v>826</v>
      </c>
      <c r="C6" s="1173"/>
      <c r="D6" s="1173"/>
      <c r="E6" s="1173"/>
      <c r="F6" s="1173"/>
      <c r="G6" s="1173"/>
    </row>
    <row r="7" spans="1:9" x14ac:dyDescent="0.2">
      <c r="B7" s="1172" t="s">
        <v>246</v>
      </c>
      <c r="C7" s="1172"/>
      <c r="D7" s="1172"/>
      <c r="E7" s="1172"/>
      <c r="F7" s="1172"/>
      <c r="G7" s="1172"/>
    </row>
    <row r="8" spans="1:9" x14ac:dyDescent="0.2">
      <c r="B8" s="1176" t="s">
        <v>823</v>
      </c>
      <c r="C8" s="1176"/>
      <c r="D8" s="1176"/>
      <c r="E8" s="1176"/>
      <c r="F8" s="1176"/>
      <c r="G8" s="1176"/>
      <c r="H8" s="1176"/>
      <c r="I8" s="1176"/>
    </row>
    <row r="9" spans="1:9" ht="12.75" customHeight="1" x14ac:dyDescent="0.2">
      <c r="A9" s="1161" t="s">
        <v>162</v>
      </c>
      <c r="B9" s="1162" t="s">
        <v>163</v>
      </c>
      <c r="C9" s="1183" t="s">
        <v>164</v>
      </c>
      <c r="D9" s="1187" t="s">
        <v>165</v>
      </c>
      <c r="E9" s="1187" t="s">
        <v>166</v>
      </c>
      <c r="F9" s="1165" t="s">
        <v>294</v>
      </c>
      <c r="G9" s="1185" t="s">
        <v>295</v>
      </c>
      <c r="H9" s="1187" t="s">
        <v>296</v>
      </c>
      <c r="I9" s="1187" t="s">
        <v>297</v>
      </c>
    </row>
    <row r="10" spans="1:9" ht="12.75" customHeight="1" x14ac:dyDescent="0.2">
      <c r="A10" s="1161"/>
      <c r="B10" s="1162"/>
      <c r="C10" s="1184"/>
      <c r="D10" s="1187"/>
      <c r="E10" s="1187"/>
      <c r="F10" s="1165"/>
      <c r="G10" s="1186"/>
      <c r="H10" s="1187"/>
      <c r="I10" s="1187"/>
    </row>
    <row r="11" spans="1:9" s="158" customFormat="1" ht="36.6" customHeight="1" x14ac:dyDescent="0.2">
      <c r="A11" s="1161"/>
      <c r="B11" s="155" t="s">
        <v>167</v>
      </c>
      <c r="C11" s="156" t="s">
        <v>4</v>
      </c>
      <c r="D11" s="757" t="s">
        <v>522</v>
      </c>
      <c r="E11" s="757" t="s">
        <v>673</v>
      </c>
      <c r="F11" s="157" t="s">
        <v>168</v>
      </c>
      <c r="G11" s="891" t="s">
        <v>4</v>
      </c>
      <c r="H11" s="757" t="s">
        <v>522</v>
      </c>
      <c r="I11" s="757" t="s">
        <v>673</v>
      </c>
    </row>
    <row r="12" spans="1:9" ht="11.45" customHeight="1" x14ac:dyDescent="0.2">
      <c r="A12" s="146">
        <v>1</v>
      </c>
      <c r="B12" s="100" t="s">
        <v>169</v>
      </c>
      <c r="C12" s="897"/>
      <c r="D12" s="898"/>
      <c r="E12" s="899"/>
      <c r="F12" s="101" t="s">
        <v>170</v>
      </c>
      <c r="G12" s="895"/>
      <c r="H12" s="886"/>
      <c r="I12" s="878"/>
    </row>
    <row r="13" spans="1:9" x14ac:dyDescent="0.2">
      <c r="A13" s="148">
        <f t="shared" ref="A13:A55" si="0">A12+1</f>
        <v>2</v>
      </c>
      <c r="B13" s="103" t="s">
        <v>171</v>
      </c>
      <c r="C13" s="847"/>
      <c r="D13" s="847"/>
      <c r="E13" s="104"/>
      <c r="F13" s="159" t="s">
        <v>172</v>
      </c>
      <c r="G13" s="871">
        <v>301830000</v>
      </c>
      <c r="H13" s="847">
        <v>301724263</v>
      </c>
      <c r="I13" s="887">
        <f>H13/G13*100</f>
        <v>99.964968028360332</v>
      </c>
    </row>
    <row r="14" spans="1:9" x14ac:dyDescent="0.2">
      <c r="A14" s="148">
        <f t="shared" si="0"/>
        <v>3</v>
      </c>
      <c r="B14" s="103" t="s">
        <v>247</v>
      </c>
      <c r="C14" s="847">
        <v>0</v>
      </c>
      <c r="D14" s="847"/>
      <c r="E14" s="104"/>
      <c r="F14" s="159" t="s">
        <v>174</v>
      </c>
      <c r="G14" s="871">
        <v>41669000</v>
      </c>
      <c r="H14" s="847">
        <v>41653272</v>
      </c>
      <c r="I14" s="887">
        <f t="shared" ref="I14:I35" si="1">H14/G14*100</f>
        <v>99.962254913724834</v>
      </c>
    </row>
    <row r="15" spans="1:9" x14ac:dyDescent="0.2">
      <c r="A15" s="148">
        <f t="shared" si="0"/>
        <v>4</v>
      </c>
      <c r="B15" s="103" t="s">
        <v>281</v>
      </c>
      <c r="C15" s="847">
        <v>2500000</v>
      </c>
      <c r="D15" s="847">
        <v>2151927</v>
      </c>
      <c r="E15" s="104">
        <f>D15/C15*100</f>
        <v>86.077079999999995</v>
      </c>
      <c r="F15" s="159" t="s">
        <v>176</v>
      </c>
      <c r="G15" s="893">
        <v>256466000</v>
      </c>
      <c r="H15" s="847">
        <v>256197081</v>
      </c>
      <c r="I15" s="887">
        <f t="shared" si="1"/>
        <v>99.895144385610564</v>
      </c>
    </row>
    <row r="16" spans="1:9" ht="12" customHeight="1" x14ac:dyDescent="0.2">
      <c r="A16" s="148">
        <f t="shared" si="0"/>
        <v>5</v>
      </c>
      <c r="B16" s="149"/>
      <c r="C16" s="847"/>
      <c r="D16" s="847"/>
      <c r="E16" s="104"/>
      <c r="F16" s="159"/>
      <c r="G16" s="894"/>
      <c r="H16" s="847"/>
      <c r="I16" s="887"/>
    </row>
    <row r="17" spans="1:9" x14ac:dyDescent="0.2">
      <c r="A17" s="148">
        <f t="shared" si="0"/>
        <v>6</v>
      </c>
      <c r="B17" s="103" t="s">
        <v>249</v>
      </c>
      <c r="C17" s="847">
        <v>0</v>
      </c>
      <c r="D17" s="847"/>
      <c r="E17" s="104"/>
      <c r="F17" s="159" t="s">
        <v>250</v>
      </c>
      <c r="G17" s="894"/>
      <c r="H17" s="847"/>
      <c r="I17" s="887"/>
    </row>
    <row r="18" spans="1:9" x14ac:dyDescent="0.2">
      <c r="A18" s="148">
        <f t="shared" si="0"/>
        <v>7</v>
      </c>
      <c r="B18" s="103"/>
      <c r="C18" s="847"/>
      <c r="D18" s="847"/>
      <c r="E18" s="104"/>
      <c r="F18" s="159" t="s">
        <v>251</v>
      </c>
      <c r="G18" s="894"/>
      <c r="H18" s="847"/>
      <c r="I18" s="887"/>
    </row>
    <row r="19" spans="1:9" x14ac:dyDescent="0.2">
      <c r="A19" s="148">
        <f t="shared" si="0"/>
        <v>8</v>
      </c>
      <c r="B19" s="103" t="s">
        <v>252</v>
      </c>
      <c r="C19" s="847">
        <v>0</v>
      </c>
      <c r="D19" s="847"/>
      <c r="E19" s="104"/>
      <c r="F19" s="159" t="s">
        <v>282</v>
      </c>
      <c r="G19" s="847">
        <v>51000</v>
      </c>
      <c r="H19" s="847">
        <v>50128</v>
      </c>
      <c r="I19" s="887">
        <f t="shared" si="1"/>
        <v>98.290196078431364</v>
      </c>
    </row>
    <row r="20" spans="1:9" x14ac:dyDescent="0.2">
      <c r="A20" s="148">
        <f t="shared" si="0"/>
        <v>9</v>
      </c>
      <c r="B20" s="111" t="s">
        <v>185</v>
      </c>
      <c r="C20" s="871"/>
      <c r="D20" s="871"/>
      <c r="E20" s="113"/>
      <c r="F20" s="159" t="s">
        <v>254</v>
      </c>
      <c r="G20" s="847">
        <v>0</v>
      </c>
      <c r="H20" s="847">
        <v>0</v>
      </c>
      <c r="I20" s="887"/>
    </row>
    <row r="21" spans="1:9" x14ac:dyDescent="0.2">
      <c r="A21" s="148">
        <f t="shared" si="0"/>
        <v>10</v>
      </c>
      <c r="B21" s="103" t="s">
        <v>188</v>
      </c>
      <c r="C21" s="871">
        <v>168307000</v>
      </c>
      <c r="D21" s="871">
        <v>172694074</v>
      </c>
      <c r="E21" s="113">
        <f>D21/C21*100</f>
        <v>102.60659033789443</v>
      </c>
      <c r="F21" s="159" t="s">
        <v>283</v>
      </c>
      <c r="G21" s="847">
        <v>0</v>
      </c>
      <c r="H21" s="847">
        <v>0</v>
      </c>
      <c r="I21" s="887"/>
    </row>
    <row r="22" spans="1:9" x14ac:dyDescent="0.2">
      <c r="A22" s="148">
        <f t="shared" si="0"/>
        <v>11</v>
      </c>
      <c r="C22" s="871"/>
      <c r="D22" s="871"/>
      <c r="E22" s="113"/>
      <c r="F22" s="159" t="s">
        <v>284</v>
      </c>
      <c r="G22" s="894"/>
      <c r="H22" s="847"/>
      <c r="I22" s="887"/>
    </row>
    <row r="23" spans="1:9" s="115" customFormat="1" x14ac:dyDescent="0.2">
      <c r="A23" s="148">
        <f t="shared" si="0"/>
        <v>12</v>
      </c>
      <c r="B23" s="90" t="s">
        <v>191</v>
      </c>
      <c r="C23" s="871">
        <v>0</v>
      </c>
      <c r="D23" s="871">
        <v>0</v>
      </c>
      <c r="E23" s="113"/>
      <c r="F23" s="159" t="s">
        <v>285</v>
      </c>
      <c r="G23" s="894"/>
      <c r="H23" s="872"/>
      <c r="I23" s="887"/>
    </row>
    <row r="24" spans="1:9" s="115" customFormat="1" x14ac:dyDescent="0.2">
      <c r="A24" s="148">
        <f t="shared" si="0"/>
        <v>13</v>
      </c>
      <c r="B24" s="90" t="s">
        <v>258</v>
      </c>
      <c r="C24" s="871"/>
      <c r="D24" s="871"/>
      <c r="E24" s="113"/>
      <c r="F24" s="159"/>
      <c r="G24" s="894"/>
      <c r="H24" s="872"/>
      <c r="I24" s="887"/>
    </row>
    <row r="25" spans="1:9" x14ac:dyDescent="0.2">
      <c r="A25" s="148">
        <f t="shared" si="0"/>
        <v>14</v>
      </c>
      <c r="B25" s="103" t="s">
        <v>259</v>
      </c>
      <c r="C25" s="872"/>
      <c r="D25" s="872"/>
      <c r="E25" s="150"/>
      <c r="F25" s="169" t="s">
        <v>194</v>
      </c>
      <c r="G25" s="900">
        <v>600016000</v>
      </c>
      <c r="H25" s="896">
        <f>SUM(H13:H24)</f>
        <v>599624744</v>
      </c>
      <c r="I25" s="887">
        <f t="shared" si="1"/>
        <v>99.934792405535859</v>
      </c>
    </row>
    <row r="26" spans="1:9" x14ac:dyDescent="0.2">
      <c r="A26" s="148">
        <f t="shared" si="0"/>
        <v>15</v>
      </c>
      <c r="B26" s="103" t="s">
        <v>260</v>
      </c>
      <c r="C26" s="871"/>
      <c r="D26" s="871"/>
      <c r="E26" s="113"/>
      <c r="F26" s="159"/>
      <c r="G26" s="901"/>
      <c r="H26" s="847"/>
      <c r="I26" s="887"/>
    </row>
    <row r="27" spans="1:9" x14ac:dyDescent="0.2">
      <c r="A27" s="148">
        <f t="shared" si="0"/>
        <v>16</v>
      </c>
      <c r="B27" s="103" t="s">
        <v>261</v>
      </c>
      <c r="C27" s="873"/>
      <c r="D27" s="873"/>
      <c r="E27" s="127"/>
      <c r="F27" s="161" t="s">
        <v>197</v>
      </c>
      <c r="G27" s="901"/>
      <c r="H27" s="847"/>
      <c r="I27" s="887"/>
    </row>
    <row r="28" spans="1:9" x14ac:dyDescent="0.2">
      <c r="A28" s="148">
        <f t="shared" si="0"/>
        <v>17</v>
      </c>
      <c r="B28" s="103" t="s">
        <v>262</v>
      </c>
      <c r="C28" s="847"/>
      <c r="D28" s="847"/>
      <c r="E28" s="104"/>
      <c r="F28" s="159" t="s">
        <v>286</v>
      </c>
      <c r="G28" s="901">
        <v>15861000</v>
      </c>
      <c r="H28" s="847">
        <v>15778357</v>
      </c>
      <c r="I28" s="887">
        <f t="shared" si="1"/>
        <v>99.478954668684196</v>
      </c>
    </row>
    <row r="29" spans="1:9" x14ac:dyDescent="0.2">
      <c r="A29" s="148">
        <f t="shared" si="0"/>
        <v>18</v>
      </c>
      <c r="B29" s="103"/>
      <c r="C29" s="847"/>
      <c r="D29" s="847"/>
      <c r="E29" s="104"/>
      <c r="F29" s="159" t="s">
        <v>264</v>
      </c>
      <c r="G29" s="901">
        <v>0</v>
      </c>
      <c r="H29" s="847">
        <v>0</v>
      </c>
      <c r="I29" s="887"/>
    </row>
    <row r="30" spans="1:9" x14ac:dyDescent="0.2">
      <c r="A30" s="148">
        <f t="shared" si="0"/>
        <v>19</v>
      </c>
      <c r="B30" s="90" t="s">
        <v>265</v>
      </c>
      <c r="C30" s="847">
        <v>0</v>
      </c>
      <c r="D30" s="847">
        <v>0</v>
      </c>
      <c r="E30" s="104"/>
      <c r="F30" s="159" t="s">
        <v>266</v>
      </c>
      <c r="G30" s="901"/>
      <c r="H30" s="847"/>
      <c r="I30" s="887"/>
    </row>
    <row r="31" spans="1:9" s="115" customFormat="1" x14ac:dyDescent="0.2">
      <c r="A31" s="148">
        <f t="shared" si="0"/>
        <v>20</v>
      </c>
      <c r="B31" s="90" t="s">
        <v>267</v>
      </c>
      <c r="C31" s="847">
        <v>0</v>
      </c>
      <c r="D31" s="847">
        <v>0</v>
      </c>
      <c r="E31" s="104"/>
      <c r="F31" s="159" t="s">
        <v>268</v>
      </c>
      <c r="G31" s="901">
        <v>0</v>
      </c>
      <c r="H31" s="847">
        <v>0</v>
      </c>
      <c r="I31" s="887"/>
    </row>
    <row r="32" spans="1:9" x14ac:dyDescent="0.2">
      <c r="A32" s="148">
        <f t="shared" si="0"/>
        <v>21</v>
      </c>
      <c r="C32" s="847"/>
      <c r="D32" s="847"/>
      <c r="E32" s="104"/>
      <c r="F32" s="159" t="s">
        <v>269</v>
      </c>
      <c r="G32" s="901">
        <v>0</v>
      </c>
      <c r="H32" s="847">
        <v>0</v>
      </c>
      <c r="I32" s="887"/>
    </row>
    <row r="33" spans="1:9" s="119" customFormat="1" x14ac:dyDescent="0.2">
      <c r="A33" s="148">
        <f t="shared" si="0"/>
        <v>22</v>
      </c>
      <c r="B33" s="118" t="s">
        <v>207</v>
      </c>
      <c r="C33" s="871">
        <v>170807000</v>
      </c>
      <c r="D33" s="871">
        <v>174846001</v>
      </c>
      <c r="E33" s="113">
        <f>D33/C33*100</f>
        <v>102.36465777163698</v>
      </c>
      <c r="F33" s="159" t="s">
        <v>270</v>
      </c>
      <c r="G33" s="901"/>
      <c r="H33" s="873"/>
      <c r="I33" s="887"/>
    </row>
    <row r="34" spans="1:9" x14ac:dyDescent="0.2">
      <c r="A34" s="148">
        <f t="shared" si="0"/>
        <v>23</v>
      </c>
      <c r="B34" s="121" t="s">
        <v>209</v>
      </c>
      <c r="C34" s="872">
        <v>0</v>
      </c>
      <c r="D34" s="872"/>
      <c r="E34" s="150"/>
      <c r="F34" s="162" t="s">
        <v>210</v>
      </c>
      <c r="G34" s="902">
        <v>15861000</v>
      </c>
      <c r="H34" s="873">
        <v>15778357</v>
      </c>
      <c r="I34" s="887">
        <f t="shared" si="1"/>
        <v>99.478954668684196</v>
      </c>
    </row>
    <row r="35" spans="1:9" x14ac:dyDescent="0.2">
      <c r="A35" s="148">
        <f t="shared" si="0"/>
        <v>24</v>
      </c>
      <c r="B35" s="123" t="s">
        <v>211</v>
      </c>
      <c r="C35" s="873">
        <v>170807000</v>
      </c>
      <c r="D35" s="873">
        <v>174846001</v>
      </c>
      <c r="E35" s="127">
        <f>D35/C35*100</f>
        <v>102.36465777163698</v>
      </c>
      <c r="F35" s="161" t="s">
        <v>212</v>
      </c>
      <c r="G35" s="903">
        <v>615877000</v>
      </c>
      <c r="H35" s="873">
        <v>615403101</v>
      </c>
      <c r="I35" s="887">
        <f t="shared" si="1"/>
        <v>99.923052979734592</v>
      </c>
    </row>
    <row r="36" spans="1:9" x14ac:dyDescent="0.2">
      <c r="A36" s="148">
        <f t="shared" si="0"/>
        <v>25</v>
      </c>
      <c r="C36" s="847"/>
      <c r="D36" s="847"/>
      <c r="E36" s="104"/>
      <c r="F36" s="159"/>
      <c r="G36" s="901"/>
      <c r="H36" s="847"/>
      <c r="I36" s="880"/>
    </row>
    <row r="37" spans="1:9" x14ac:dyDescent="0.2">
      <c r="A37" s="148">
        <f t="shared" si="0"/>
        <v>26</v>
      </c>
      <c r="C37" s="847"/>
      <c r="D37" s="847"/>
      <c r="E37" s="104"/>
      <c r="F37" s="169"/>
      <c r="G37" s="900"/>
      <c r="H37" s="847"/>
      <c r="I37" s="880"/>
    </row>
    <row r="38" spans="1:9" s="119" customFormat="1" x14ac:dyDescent="0.2">
      <c r="A38" s="148">
        <f t="shared" si="0"/>
        <v>27</v>
      </c>
      <c r="B38" s="90"/>
      <c r="C38" s="847"/>
      <c r="D38" s="847"/>
      <c r="E38" s="104"/>
      <c r="F38" s="159"/>
      <c r="G38" s="894"/>
      <c r="H38" s="873"/>
      <c r="I38" s="883"/>
    </row>
    <row r="39" spans="1:9" s="119" customFormat="1" x14ac:dyDescent="0.2">
      <c r="A39" s="148">
        <f t="shared" si="0"/>
        <v>28</v>
      </c>
      <c r="B39" s="126" t="s">
        <v>214</v>
      </c>
      <c r="C39" s="873"/>
      <c r="D39" s="873"/>
      <c r="E39" s="127"/>
      <c r="F39" s="161" t="s">
        <v>215</v>
      </c>
      <c r="G39" s="904"/>
      <c r="H39" s="873"/>
      <c r="I39" s="883"/>
    </row>
    <row r="40" spans="1:9" s="119" customFormat="1" x14ac:dyDescent="0.2">
      <c r="A40" s="148">
        <f t="shared" si="0"/>
        <v>29</v>
      </c>
      <c r="B40" s="128" t="s">
        <v>216</v>
      </c>
      <c r="C40" s="873"/>
      <c r="D40" s="873"/>
      <c r="E40" s="127"/>
      <c r="F40" s="163" t="s">
        <v>217</v>
      </c>
      <c r="G40" s="905"/>
      <c r="H40" s="873"/>
      <c r="I40" s="883"/>
    </row>
    <row r="41" spans="1:9" s="119" customFormat="1" x14ac:dyDescent="0.2">
      <c r="A41" s="148">
        <f t="shared" si="0"/>
        <v>30</v>
      </c>
      <c r="B41" s="103" t="s">
        <v>287</v>
      </c>
      <c r="C41" s="873"/>
      <c r="D41" s="873"/>
      <c r="E41" s="127"/>
      <c r="F41" s="164" t="s">
        <v>219</v>
      </c>
      <c r="G41" s="904"/>
      <c r="H41" s="873"/>
      <c r="I41" s="883"/>
    </row>
    <row r="42" spans="1:9" x14ac:dyDescent="0.2">
      <c r="A42" s="148">
        <f t="shared" si="0"/>
        <v>31</v>
      </c>
      <c r="B42" s="134" t="s">
        <v>220</v>
      </c>
      <c r="C42" s="874"/>
      <c r="D42" s="874"/>
      <c r="E42" s="152"/>
      <c r="F42" s="159" t="s">
        <v>221</v>
      </c>
      <c r="G42" s="904"/>
      <c r="H42" s="847"/>
      <c r="I42" s="880"/>
    </row>
    <row r="43" spans="1:9" x14ac:dyDescent="0.2">
      <c r="A43" s="148">
        <f t="shared" si="0"/>
        <v>32</v>
      </c>
      <c r="B43" s="134" t="s">
        <v>222</v>
      </c>
      <c r="C43" s="847"/>
      <c r="D43" s="847"/>
      <c r="E43" s="104"/>
      <c r="F43" s="159" t="s">
        <v>223</v>
      </c>
      <c r="G43" s="904"/>
      <c r="H43" s="847"/>
      <c r="I43" s="880"/>
    </row>
    <row r="44" spans="1:9" x14ac:dyDescent="0.2">
      <c r="A44" s="148">
        <f t="shared" si="0"/>
        <v>33</v>
      </c>
      <c r="B44" s="136" t="s">
        <v>288</v>
      </c>
      <c r="C44" s="847">
        <v>15193000</v>
      </c>
      <c r="D44" s="847">
        <v>15192869</v>
      </c>
      <c r="E44" s="104">
        <f>D44/C44*100</f>
        <v>99.999137760810896</v>
      </c>
      <c r="F44" s="159" t="s">
        <v>225</v>
      </c>
      <c r="G44" s="904"/>
      <c r="H44" s="847"/>
      <c r="I44" s="880"/>
    </row>
    <row r="45" spans="1:9" x14ac:dyDescent="0.2">
      <c r="A45" s="148">
        <f t="shared" si="0"/>
        <v>34</v>
      </c>
      <c r="B45" s="136" t="s">
        <v>272</v>
      </c>
      <c r="C45" s="847"/>
      <c r="D45" s="847"/>
      <c r="E45" s="104"/>
      <c r="F45" s="159"/>
      <c r="G45" s="904"/>
      <c r="H45" s="847"/>
      <c r="I45" s="880"/>
    </row>
    <row r="46" spans="1:9" x14ac:dyDescent="0.2">
      <c r="A46" s="148">
        <f t="shared" si="0"/>
        <v>35</v>
      </c>
      <c r="B46" s="134" t="s">
        <v>273</v>
      </c>
      <c r="C46" s="847"/>
      <c r="D46" s="847"/>
      <c r="E46" s="104"/>
      <c r="F46" s="159" t="s">
        <v>229</v>
      </c>
      <c r="G46" s="894"/>
      <c r="H46" s="847"/>
      <c r="I46" s="880"/>
    </row>
    <row r="47" spans="1:9" x14ac:dyDescent="0.2">
      <c r="A47" s="148">
        <f t="shared" si="0"/>
        <v>36</v>
      </c>
      <c r="B47" s="134" t="s">
        <v>230</v>
      </c>
      <c r="C47" s="873"/>
      <c r="D47" s="873"/>
      <c r="E47" s="127"/>
      <c r="F47" s="159" t="s">
        <v>274</v>
      </c>
      <c r="G47" s="894"/>
      <c r="H47" s="847"/>
      <c r="I47" s="880"/>
    </row>
    <row r="48" spans="1:9" x14ac:dyDescent="0.2">
      <c r="A48" s="148">
        <f t="shared" si="0"/>
        <v>37</v>
      </c>
      <c r="B48" s="134" t="s">
        <v>275</v>
      </c>
      <c r="C48" s="847"/>
      <c r="D48" s="847"/>
      <c r="E48" s="104"/>
      <c r="F48" s="159" t="s">
        <v>276</v>
      </c>
      <c r="G48" s="894"/>
      <c r="H48" s="847"/>
      <c r="I48" s="880"/>
    </row>
    <row r="49" spans="1:9" x14ac:dyDescent="0.2">
      <c r="A49" s="148">
        <f t="shared" si="0"/>
        <v>38</v>
      </c>
      <c r="B49" s="136" t="s">
        <v>277</v>
      </c>
      <c r="C49" s="847">
        <v>414016000</v>
      </c>
      <c r="D49" s="847">
        <v>413659935</v>
      </c>
      <c r="E49" s="104">
        <f>D49/C49*100</f>
        <v>99.913997285129071</v>
      </c>
      <c r="F49" s="159" t="s">
        <v>278</v>
      </c>
      <c r="G49" s="894"/>
      <c r="H49" s="847"/>
      <c r="I49" s="880"/>
    </row>
    <row r="50" spans="1:9" x14ac:dyDescent="0.2">
      <c r="A50" s="148">
        <f t="shared" si="0"/>
        <v>39</v>
      </c>
      <c r="B50" s="136" t="s">
        <v>279</v>
      </c>
      <c r="C50" s="847">
        <v>15861000</v>
      </c>
      <c r="D50" s="847">
        <v>15778357</v>
      </c>
      <c r="E50" s="104">
        <f>D50/C50*100</f>
        <v>99.478954668684196</v>
      </c>
      <c r="F50" s="159" t="s">
        <v>280</v>
      </c>
      <c r="G50" s="894"/>
      <c r="H50" s="847"/>
      <c r="I50" s="880"/>
    </row>
    <row r="51" spans="1:9" x14ac:dyDescent="0.2">
      <c r="A51" s="148">
        <f t="shared" si="0"/>
        <v>40</v>
      </c>
      <c r="B51" s="134" t="s">
        <v>237</v>
      </c>
      <c r="C51" s="847"/>
      <c r="D51" s="847"/>
      <c r="E51" s="104"/>
      <c r="F51" s="159" t="s">
        <v>238</v>
      </c>
      <c r="G51" s="894"/>
      <c r="H51" s="847"/>
      <c r="I51" s="880"/>
    </row>
    <row r="52" spans="1:9" x14ac:dyDescent="0.2">
      <c r="A52" s="148">
        <f t="shared" si="0"/>
        <v>41</v>
      </c>
      <c r="B52" s="134"/>
      <c r="C52" s="847"/>
      <c r="D52" s="847"/>
      <c r="E52" s="104"/>
      <c r="F52" s="159" t="s">
        <v>239</v>
      </c>
      <c r="G52" s="894"/>
      <c r="H52" s="847"/>
      <c r="I52" s="880"/>
    </row>
    <row r="53" spans="1:9" x14ac:dyDescent="0.2">
      <c r="A53" s="148">
        <f t="shared" si="0"/>
        <v>42</v>
      </c>
      <c r="B53" s="134"/>
      <c r="C53" s="847"/>
      <c r="D53" s="847"/>
      <c r="E53" s="104"/>
      <c r="F53" s="159" t="s">
        <v>240</v>
      </c>
      <c r="G53" s="894"/>
      <c r="H53" s="847"/>
      <c r="I53" s="880"/>
    </row>
    <row r="54" spans="1:9" ht="12" thickBot="1" x14ac:dyDescent="0.25">
      <c r="A54" s="148">
        <f t="shared" si="0"/>
        <v>43</v>
      </c>
      <c r="B54" s="123" t="s">
        <v>241</v>
      </c>
      <c r="C54" s="892">
        <v>445070000</v>
      </c>
      <c r="D54" s="873">
        <v>444631161</v>
      </c>
      <c r="E54" s="127">
        <f>D54/C54*100</f>
        <v>99.901400004493681</v>
      </c>
      <c r="F54" s="161" t="s">
        <v>242</v>
      </c>
      <c r="G54" s="906">
        <v>0</v>
      </c>
      <c r="H54" s="847">
        <v>0</v>
      </c>
      <c r="I54" s="880"/>
    </row>
    <row r="55" spans="1:9" ht="12" thickBot="1" x14ac:dyDescent="0.25">
      <c r="A55" s="141">
        <f t="shared" si="0"/>
        <v>44</v>
      </c>
      <c r="B55" s="142" t="s">
        <v>243</v>
      </c>
      <c r="C55" s="866">
        <v>615877000</v>
      </c>
      <c r="D55" s="867">
        <f>D35+D54</f>
        <v>619477162</v>
      </c>
      <c r="E55" s="869">
        <f>D55/C55*100</f>
        <v>100.58455860504614</v>
      </c>
      <c r="F55" s="907" t="s">
        <v>244</v>
      </c>
      <c r="G55" s="908">
        <v>615877000</v>
      </c>
      <c r="H55" s="867">
        <v>615403101</v>
      </c>
      <c r="I55" s="909">
        <f>H55/G55*100</f>
        <v>99.923052979734592</v>
      </c>
    </row>
    <row r="56" spans="1:9" x14ac:dyDescent="0.2">
      <c r="B56" s="123"/>
      <c r="C56" s="125"/>
      <c r="D56" s="125"/>
      <c r="E56" s="125"/>
      <c r="F56" s="125"/>
      <c r="G56" s="120"/>
    </row>
  </sheetData>
  <sheetProtection selectLockedCells="1" selectUnlockedCells="1"/>
  <mergeCells count="14">
    <mergeCell ref="H9:H10"/>
    <mergeCell ref="I9:I10"/>
    <mergeCell ref="D9:D10"/>
    <mergeCell ref="E9:E10"/>
    <mergeCell ref="B2:I2"/>
    <mergeCell ref="B5:G5"/>
    <mergeCell ref="B6:G6"/>
    <mergeCell ref="B7:G7"/>
    <mergeCell ref="B8:I8"/>
    <mergeCell ref="A9:A11"/>
    <mergeCell ref="B9:B10"/>
    <mergeCell ref="C9:C10"/>
    <mergeCell ref="F9:F10"/>
    <mergeCell ref="G9:G10"/>
  </mergeCells>
  <printOptions horizontalCentered="1"/>
  <pageMargins left="0.19685039370078741" right="0.19685039370078741" top="0.19685039370078741" bottom="0.19685039370078741" header="0.51181102362204722" footer="0.51181102362204722"/>
  <pageSetup paperSize="9" scale="89" firstPageNumber="0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7DC1B5-E04E-42F5-AD58-DB686753CE70}">
  <sheetPr codeName="Munka14">
    <tabColor rgb="FF00B050"/>
    <pageSetUpPr fitToPage="1"/>
  </sheetPr>
  <dimension ref="A2:K56"/>
  <sheetViews>
    <sheetView workbookViewId="0">
      <selection activeCell="A2" sqref="A2:I2"/>
    </sheetView>
  </sheetViews>
  <sheetFormatPr defaultColWidth="9.140625" defaultRowHeight="11.25" x14ac:dyDescent="0.2"/>
  <cols>
    <col min="1" max="1" width="4.85546875" style="90" customWidth="1"/>
    <col min="2" max="2" width="38.28515625" style="90" customWidth="1"/>
    <col min="3" max="4" width="11.5703125" style="91" customWidth="1"/>
    <col min="5" max="5" width="6.42578125" style="91" customWidth="1"/>
    <col min="6" max="6" width="38" style="91" customWidth="1"/>
    <col min="7" max="7" width="13.28515625" style="107" customWidth="1"/>
    <col min="8" max="8" width="14.42578125" style="90" customWidth="1"/>
    <col min="9" max="9" width="7" style="89" customWidth="1"/>
    <col min="10" max="16384" width="9.140625" style="89"/>
  </cols>
  <sheetData>
    <row r="2" spans="1:9" ht="12.75" customHeight="1" x14ac:dyDescent="0.2">
      <c r="A2" s="1341" t="s">
        <v>846</v>
      </c>
      <c r="B2" s="1341"/>
      <c r="C2" s="1341"/>
      <c r="D2" s="1341"/>
      <c r="E2" s="1341"/>
      <c r="F2" s="1341"/>
      <c r="G2" s="1341"/>
      <c r="H2" s="1341"/>
      <c r="I2" s="1341"/>
    </row>
    <row r="3" spans="1:9" x14ac:dyDescent="0.2">
      <c r="G3" s="154"/>
    </row>
    <row r="4" spans="1:9" x14ac:dyDescent="0.2">
      <c r="G4" s="154"/>
    </row>
    <row r="5" spans="1:9" x14ac:dyDescent="0.2">
      <c r="B5" s="1172" t="s">
        <v>160</v>
      </c>
      <c r="C5" s="1172"/>
      <c r="D5" s="1172"/>
      <c r="E5" s="1172"/>
      <c r="F5" s="1172"/>
      <c r="G5" s="1172"/>
    </row>
    <row r="6" spans="1:9" x14ac:dyDescent="0.2">
      <c r="B6" s="1173" t="s">
        <v>827</v>
      </c>
      <c r="C6" s="1173"/>
      <c r="D6" s="1173"/>
      <c r="E6" s="1173"/>
      <c r="F6" s="1173"/>
      <c r="G6" s="1173"/>
    </row>
    <row r="7" spans="1:9" ht="12.75" customHeight="1" x14ac:dyDescent="0.2">
      <c r="B7" s="1172" t="s">
        <v>289</v>
      </c>
      <c r="C7" s="1172"/>
      <c r="D7" s="1172"/>
      <c r="E7" s="1172"/>
      <c r="F7" s="1172"/>
      <c r="G7" s="1172"/>
      <c r="H7" s="89"/>
    </row>
    <row r="8" spans="1:9" x14ac:dyDescent="0.2">
      <c r="B8" s="1197" t="s">
        <v>823</v>
      </c>
      <c r="C8" s="1197"/>
      <c r="D8" s="1197"/>
      <c r="E8" s="1197"/>
      <c r="F8" s="1197"/>
      <c r="G8" s="1197"/>
      <c r="H8" s="1197"/>
      <c r="I8" s="1197"/>
    </row>
    <row r="9" spans="1:9" ht="12.75" customHeight="1" x14ac:dyDescent="0.2">
      <c r="A9" s="1188" t="s">
        <v>162</v>
      </c>
      <c r="B9" s="1191" t="s">
        <v>163</v>
      </c>
      <c r="C9" s="1193" t="s">
        <v>164</v>
      </c>
      <c r="D9" s="1166" t="s">
        <v>165</v>
      </c>
      <c r="E9" s="1166" t="s">
        <v>166</v>
      </c>
      <c r="F9" s="1195" t="s">
        <v>294</v>
      </c>
      <c r="G9" s="1185" t="s">
        <v>295</v>
      </c>
      <c r="H9" s="1166" t="s">
        <v>296</v>
      </c>
      <c r="I9" s="1166" t="s">
        <v>297</v>
      </c>
    </row>
    <row r="10" spans="1:9" ht="12.75" customHeight="1" x14ac:dyDescent="0.2">
      <c r="A10" s="1189"/>
      <c r="B10" s="1192"/>
      <c r="C10" s="1194"/>
      <c r="D10" s="1166"/>
      <c r="E10" s="1166"/>
      <c r="F10" s="1196"/>
      <c r="G10" s="1186"/>
      <c r="H10" s="1166"/>
      <c r="I10" s="1166"/>
    </row>
    <row r="11" spans="1:9" s="98" customFormat="1" ht="36.6" customHeight="1" x14ac:dyDescent="0.2">
      <c r="A11" s="1190"/>
      <c r="B11" s="915" t="s">
        <v>167</v>
      </c>
      <c r="C11" s="916" t="s">
        <v>4</v>
      </c>
      <c r="D11" s="917" t="s">
        <v>522</v>
      </c>
      <c r="E11" s="917" t="s">
        <v>673</v>
      </c>
      <c r="F11" s="918" t="s">
        <v>168</v>
      </c>
      <c r="G11" s="919" t="s">
        <v>4</v>
      </c>
      <c r="H11" s="917" t="s">
        <v>522</v>
      </c>
      <c r="I11" s="917" t="s">
        <v>673</v>
      </c>
    </row>
    <row r="12" spans="1:9" ht="11.45" customHeight="1" x14ac:dyDescent="0.2">
      <c r="A12" s="920">
        <v>1</v>
      </c>
      <c r="B12" s="100" t="s">
        <v>169</v>
      </c>
      <c r="C12" s="921"/>
      <c r="D12" s="921"/>
      <c r="E12" s="863"/>
      <c r="F12" s="101" t="s">
        <v>170</v>
      </c>
      <c r="G12" s="886"/>
      <c r="H12" s="886"/>
      <c r="I12" s="877"/>
    </row>
    <row r="13" spans="1:9" x14ac:dyDescent="0.2">
      <c r="A13" s="922">
        <f t="shared" ref="A13:A55" si="0">A12+1</f>
        <v>2</v>
      </c>
      <c r="B13" s="103" t="s">
        <v>171</v>
      </c>
      <c r="C13" s="847"/>
      <c r="D13" s="847"/>
      <c r="E13" s="104"/>
      <c r="F13" s="159" t="s">
        <v>172</v>
      </c>
      <c r="G13" s="871">
        <v>48260000</v>
      </c>
      <c r="H13" s="847">
        <v>48225565</v>
      </c>
      <c r="I13" s="930">
        <f>H13/G13*100</f>
        <v>99.928646912556985</v>
      </c>
    </row>
    <row r="14" spans="1:9" x14ac:dyDescent="0.2">
      <c r="A14" s="922">
        <f t="shared" si="0"/>
        <v>3</v>
      </c>
      <c r="B14" s="103" t="s">
        <v>247</v>
      </c>
      <c r="C14" s="847">
        <v>0</v>
      </c>
      <c r="D14" s="847">
        <v>0</v>
      </c>
      <c r="E14" s="104"/>
      <c r="F14" s="159" t="s">
        <v>174</v>
      </c>
      <c r="G14" s="871">
        <v>6460000</v>
      </c>
      <c r="H14" s="847">
        <v>6292824</v>
      </c>
      <c r="I14" s="930">
        <f t="shared" ref="I14:I15" si="1">H14/G14*100</f>
        <v>97.41213622291022</v>
      </c>
    </row>
    <row r="15" spans="1:9" x14ac:dyDescent="0.2">
      <c r="A15" s="922">
        <f t="shared" si="0"/>
        <v>4</v>
      </c>
      <c r="B15" s="103" t="s">
        <v>248</v>
      </c>
      <c r="C15" s="847"/>
      <c r="D15" s="847"/>
      <c r="E15" s="104"/>
      <c r="F15" s="159" t="s">
        <v>176</v>
      </c>
      <c r="G15" s="871">
        <v>33200000</v>
      </c>
      <c r="H15" s="847">
        <v>30591944</v>
      </c>
      <c r="I15" s="930">
        <f t="shared" si="1"/>
        <v>92.144409638554208</v>
      </c>
    </row>
    <row r="16" spans="1:9" ht="12" customHeight="1" x14ac:dyDescent="0.2">
      <c r="A16" s="922">
        <f t="shared" si="0"/>
        <v>5</v>
      </c>
      <c r="B16" s="149"/>
      <c r="C16" s="847"/>
      <c r="D16" s="847"/>
      <c r="E16" s="104"/>
      <c r="F16" s="159"/>
      <c r="G16" s="894"/>
      <c r="H16" s="847"/>
      <c r="I16" s="879"/>
    </row>
    <row r="17" spans="1:9" x14ac:dyDescent="0.2">
      <c r="A17" s="922">
        <f t="shared" si="0"/>
        <v>6</v>
      </c>
      <c r="B17" s="103" t="s">
        <v>249</v>
      </c>
      <c r="C17" s="847">
        <v>0</v>
      </c>
      <c r="D17" s="847">
        <v>0</v>
      </c>
      <c r="E17" s="104"/>
      <c r="F17" s="159" t="s">
        <v>250</v>
      </c>
      <c r="G17" s="894"/>
      <c r="H17" s="847"/>
      <c r="I17" s="879"/>
    </row>
    <row r="18" spans="1:9" x14ac:dyDescent="0.2">
      <c r="A18" s="922">
        <f t="shared" si="0"/>
        <v>7</v>
      </c>
      <c r="B18" s="103"/>
      <c r="C18" s="847"/>
      <c r="D18" s="847"/>
      <c r="E18" s="104"/>
      <c r="F18" s="159" t="s">
        <v>251</v>
      </c>
      <c r="G18" s="847"/>
      <c r="H18" s="847"/>
      <c r="I18" s="879"/>
    </row>
    <row r="19" spans="1:9" x14ac:dyDescent="0.2">
      <c r="A19" s="922">
        <f t="shared" si="0"/>
        <v>8</v>
      </c>
      <c r="B19" s="103" t="s">
        <v>252</v>
      </c>
      <c r="C19" s="847">
        <v>0</v>
      </c>
      <c r="D19" s="847">
        <v>0</v>
      </c>
      <c r="E19" s="104"/>
      <c r="F19" s="159" t="s">
        <v>282</v>
      </c>
      <c r="G19" s="847">
        <v>0</v>
      </c>
      <c r="H19" s="847">
        <v>0</v>
      </c>
      <c r="I19" s="879"/>
    </row>
    <row r="20" spans="1:9" x14ac:dyDescent="0.2">
      <c r="A20" s="922">
        <f t="shared" si="0"/>
        <v>9</v>
      </c>
      <c r="B20" s="111" t="s">
        <v>185</v>
      </c>
      <c r="C20" s="871"/>
      <c r="D20" s="871"/>
      <c r="E20" s="113"/>
      <c r="F20" s="159" t="s">
        <v>254</v>
      </c>
      <c r="G20" s="847">
        <v>0</v>
      </c>
      <c r="H20" s="847">
        <v>0</v>
      </c>
      <c r="I20" s="879"/>
    </row>
    <row r="21" spans="1:9" x14ac:dyDescent="0.2">
      <c r="A21" s="922">
        <f t="shared" si="0"/>
        <v>10</v>
      </c>
      <c r="B21" s="103" t="s">
        <v>188</v>
      </c>
      <c r="C21" s="871">
        <v>3200000</v>
      </c>
      <c r="D21" s="871">
        <v>3123997</v>
      </c>
      <c r="E21" s="113">
        <f>D21/C21*100</f>
        <v>97.624906249999995</v>
      </c>
      <c r="F21" s="159" t="s">
        <v>290</v>
      </c>
      <c r="G21" s="847">
        <v>0</v>
      </c>
      <c r="H21" s="847">
        <v>0</v>
      </c>
      <c r="I21" s="879"/>
    </row>
    <row r="22" spans="1:9" x14ac:dyDescent="0.2">
      <c r="A22" s="922">
        <f t="shared" si="0"/>
        <v>11</v>
      </c>
      <c r="B22" s="103"/>
      <c r="C22" s="910"/>
      <c r="D22" s="910"/>
      <c r="E22" s="112"/>
      <c r="F22" s="159" t="s">
        <v>256</v>
      </c>
      <c r="G22" s="847"/>
      <c r="H22" s="847"/>
      <c r="I22" s="879"/>
    </row>
    <row r="23" spans="1:9" s="115" customFormat="1" x14ac:dyDescent="0.2">
      <c r="A23" s="922">
        <f t="shared" si="0"/>
        <v>12</v>
      </c>
      <c r="B23" s="103" t="s">
        <v>191</v>
      </c>
      <c r="C23" s="871">
        <v>0</v>
      </c>
      <c r="D23" s="871">
        <v>0</v>
      </c>
      <c r="E23" s="113"/>
      <c r="F23" s="159" t="s">
        <v>257</v>
      </c>
      <c r="G23" s="847"/>
      <c r="H23" s="872"/>
      <c r="I23" s="881"/>
    </row>
    <row r="24" spans="1:9" s="115" customFormat="1" x14ac:dyDescent="0.2">
      <c r="A24" s="922">
        <f t="shared" si="0"/>
        <v>13</v>
      </c>
      <c r="B24" s="103" t="s">
        <v>258</v>
      </c>
      <c r="C24" s="910"/>
      <c r="D24" s="910"/>
      <c r="E24" s="112"/>
      <c r="F24" s="159"/>
      <c r="G24" s="847"/>
      <c r="H24" s="872"/>
      <c r="I24" s="881"/>
    </row>
    <row r="25" spans="1:9" x14ac:dyDescent="0.2">
      <c r="A25" s="922">
        <f t="shared" si="0"/>
        <v>14</v>
      </c>
      <c r="B25" s="103" t="s">
        <v>259</v>
      </c>
      <c r="C25" s="911"/>
      <c r="D25" s="911"/>
      <c r="E25" s="165"/>
      <c r="F25" s="169" t="s">
        <v>194</v>
      </c>
      <c r="G25" s="896">
        <v>87920000</v>
      </c>
      <c r="H25" s="847">
        <f>SUM(H13:H24)</f>
        <v>85110333</v>
      </c>
      <c r="I25" s="930">
        <f>H25/G25*100</f>
        <v>96.804291401273886</v>
      </c>
    </row>
    <row r="26" spans="1:9" x14ac:dyDescent="0.2">
      <c r="A26" s="922">
        <f t="shared" si="0"/>
        <v>15</v>
      </c>
      <c r="B26" s="103" t="s">
        <v>260</v>
      </c>
      <c r="C26" s="910"/>
      <c r="D26" s="910"/>
      <c r="E26" s="112"/>
      <c r="F26" s="159"/>
      <c r="G26" s="847"/>
      <c r="H26" s="847"/>
      <c r="I26" s="879"/>
    </row>
    <row r="27" spans="1:9" x14ac:dyDescent="0.2">
      <c r="A27" s="922">
        <f t="shared" si="0"/>
        <v>16</v>
      </c>
      <c r="B27" s="103" t="s">
        <v>261</v>
      </c>
      <c r="C27" s="904"/>
      <c r="D27" s="904"/>
      <c r="E27" s="139"/>
      <c r="F27" s="161" t="s">
        <v>197</v>
      </c>
      <c r="G27" s="847"/>
      <c r="H27" s="847"/>
      <c r="I27" s="879"/>
    </row>
    <row r="28" spans="1:9" x14ac:dyDescent="0.2">
      <c r="A28" s="922">
        <f t="shared" si="0"/>
        <v>17</v>
      </c>
      <c r="B28" s="103" t="s">
        <v>262</v>
      </c>
      <c r="C28" s="894"/>
      <c r="D28" s="894"/>
      <c r="E28" s="138"/>
      <c r="F28" s="159" t="s">
        <v>286</v>
      </c>
      <c r="G28" s="847">
        <v>3810000</v>
      </c>
      <c r="H28" s="847">
        <v>983829</v>
      </c>
      <c r="I28" s="930">
        <f>H28/G28*100</f>
        <v>25.822283464566929</v>
      </c>
    </row>
    <row r="29" spans="1:9" x14ac:dyDescent="0.2">
      <c r="A29" s="922">
        <f t="shared" si="0"/>
        <v>18</v>
      </c>
      <c r="B29" s="103"/>
      <c r="C29" s="894"/>
      <c r="D29" s="894"/>
      <c r="E29" s="138"/>
      <c r="F29" s="159" t="s">
        <v>264</v>
      </c>
      <c r="G29" s="847">
        <v>0</v>
      </c>
      <c r="H29" s="847"/>
      <c r="I29" s="879"/>
    </row>
    <row r="30" spans="1:9" x14ac:dyDescent="0.2">
      <c r="A30" s="922">
        <f t="shared" si="0"/>
        <v>19</v>
      </c>
      <c r="B30" s="103" t="s">
        <v>265</v>
      </c>
      <c r="C30" s="847">
        <v>300000</v>
      </c>
      <c r="D30" s="847">
        <v>442175</v>
      </c>
      <c r="E30" s="104">
        <f>D30/C30*100</f>
        <v>147.39166666666668</v>
      </c>
      <c r="F30" s="159" t="s">
        <v>266</v>
      </c>
      <c r="G30" s="847"/>
      <c r="H30" s="847"/>
      <c r="I30" s="879"/>
    </row>
    <row r="31" spans="1:9" s="115" customFormat="1" x14ac:dyDescent="0.2">
      <c r="A31" s="922">
        <f t="shared" si="0"/>
        <v>20</v>
      </c>
      <c r="B31" s="103" t="s">
        <v>267</v>
      </c>
      <c r="C31" s="847">
        <v>0</v>
      </c>
      <c r="D31" s="847"/>
      <c r="E31" s="104"/>
      <c r="F31" s="159" t="s">
        <v>268</v>
      </c>
      <c r="G31" s="847">
        <v>0</v>
      </c>
      <c r="H31" s="872"/>
      <c r="I31" s="881"/>
    </row>
    <row r="32" spans="1:9" x14ac:dyDescent="0.2">
      <c r="A32" s="922">
        <f t="shared" si="0"/>
        <v>21</v>
      </c>
      <c r="B32" s="103"/>
      <c r="C32" s="847"/>
      <c r="D32" s="847"/>
      <c r="E32" s="104"/>
      <c r="F32" s="159" t="s">
        <v>269</v>
      </c>
      <c r="G32" s="847">
        <v>0</v>
      </c>
      <c r="H32" s="847"/>
      <c r="I32" s="879"/>
    </row>
    <row r="33" spans="1:11" s="119" customFormat="1" x14ac:dyDescent="0.2">
      <c r="A33" s="922">
        <f t="shared" si="0"/>
        <v>22</v>
      </c>
      <c r="B33" s="111" t="s">
        <v>207</v>
      </c>
      <c r="C33" s="912">
        <v>3500000</v>
      </c>
      <c r="D33" s="912">
        <v>3566172</v>
      </c>
      <c r="E33" s="166">
        <f>D33/C33*100</f>
        <v>101.89062857142856</v>
      </c>
      <c r="F33" s="159" t="s">
        <v>270</v>
      </c>
      <c r="G33" s="847"/>
      <c r="H33" s="873"/>
      <c r="I33" s="882"/>
      <c r="K33" s="914"/>
    </row>
    <row r="34" spans="1:11" x14ac:dyDescent="0.2">
      <c r="A34" s="922">
        <f t="shared" si="0"/>
        <v>23</v>
      </c>
      <c r="B34" s="121" t="s">
        <v>209</v>
      </c>
      <c r="C34" s="872">
        <v>0</v>
      </c>
      <c r="D34" s="872"/>
      <c r="E34" s="166"/>
      <c r="F34" s="162" t="s">
        <v>210</v>
      </c>
      <c r="G34" s="872">
        <v>3810000</v>
      </c>
      <c r="H34" s="847">
        <v>983829</v>
      </c>
      <c r="I34" s="930">
        <f>H34/G34*100</f>
        <v>25.822283464566929</v>
      </c>
    </row>
    <row r="35" spans="1:11" x14ac:dyDescent="0.2">
      <c r="A35" s="922">
        <f t="shared" si="0"/>
        <v>24</v>
      </c>
      <c r="B35" s="923" t="s">
        <v>211</v>
      </c>
      <c r="C35" s="873">
        <v>3500000</v>
      </c>
      <c r="D35" s="873">
        <v>3566172</v>
      </c>
      <c r="E35" s="166">
        <f t="shared" ref="E35" si="2">D35/C35*100</f>
        <v>101.89062857142856</v>
      </c>
      <c r="F35" s="161" t="s">
        <v>212</v>
      </c>
      <c r="G35" s="873">
        <v>91730000</v>
      </c>
      <c r="H35" s="847">
        <v>86094162</v>
      </c>
      <c r="I35" s="930">
        <f>H35/G35*100</f>
        <v>93.856057996293472</v>
      </c>
    </row>
    <row r="36" spans="1:11" x14ac:dyDescent="0.2">
      <c r="A36" s="922">
        <f t="shared" si="0"/>
        <v>25</v>
      </c>
      <c r="B36" s="103"/>
      <c r="C36" s="894"/>
      <c r="D36" s="894"/>
      <c r="E36" s="138"/>
      <c r="F36" s="159"/>
      <c r="G36" s="894"/>
      <c r="H36" s="847"/>
      <c r="I36" s="879"/>
    </row>
    <row r="37" spans="1:11" x14ac:dyDescent="0.2">
      <c r="A37" s="922">
        <f t="shared" si="0"/>
        <v>26</v>
      </c>
      <c r="B37" s="103"/>
      <c r="C37" s="894"/>
      <c r="D37" s="894"/>
      <c r="E37" s="138"/>
      <c r="F37" s="169"/>
      <c r="G37" s="924"/>
      <c r="H37" s="847"/>
      <c r="I37" s="879"/>
    </row>
    <row r="38" spans="1:11" s="119" customFormat="1" x14ac:dyDescent="0.2">
      <c r="A38" s="922">
        <f t="shared" si="0"/>
        <v>27</v>
      </c>
      <c r="B38" s="103"/>
      <c r="C38" s="894"/>
      <c r="D38" s="894"/>
      <c r="E38" s="138"/>
      <c r="F38" s="159"/>
      <c r="G38" s="894"/>
      <c r="H38" s="873"/>
      <c r="I38" s="882"/>
    </row>
    <row r="39" spans="1:11" s="119" customFormat="1" x14ac:dyDescent="0.2">
      <c r="A39" s="922">
        <f t="shared" si="0"/>
        <v>28</v>
      </c>
      <c r="B39" s="126" t="s">
        <v>214</v>
      </c>
      <c r="C39" s="904"/>
      <c r="D39" s="904"/>
      <c r="E39" s="139"/>
      <c r="F39" s="161" t="s">
        <v>215</v>
      </c>
      <c r="G39" s="904"/>
      <c r="H39" s="873"/>
      <c r="I39" s="882"/>
    </row>
    <row r="40" spans="1:11" s="119" customFormat="1" ht="12" customHeight="1" x14ac:dyDescent="0.2">
      <c r="A40" s="922">
        <f t="shared" si="0"/>
        <v>29</v>
      </c>
      <c r="B40" s="128" t="s">
        <v>216</v>
      </c>
      <c r="C40" s="904"/>
      <c r="D40" s="904"/>
      <c r="E40" s="139"/>
      <c r="F40" s="163" t="s">
        <v>217</v>
      </c>
      <c r="G40" s="905"/>
      <c r="H40" s="873"/>
      <c r="I40" s="882"/>
    </row>
    <row r="41" spans="1:11" s="119" customFormat="1" x14ac:dyDescent="0.2">
      <c r="A41" s="922">
        <f t="shared" si="0"/>
        <v>30</v>
      </c>
      <c r="B41" s="103" t="s">
        <v>292</v>
      </c>
      <c r="C41" s="904"/>
      <c r="D41" s="904"/>
      <c r="E41" s="139"/>
      <c r="F41" s="164" t="s">
        <v>219</v>
      </c>
      <c r="G41" s="904"/>
      <c r="H41" s="873"/>
      <c r="I41" s="882"/>
    </row>
    <row r="42" spans="1:11" x14ac:dyDescent="0.2">
      <c r="A42" s="922">
        <f t="shared" si="0"/>
        <v>31</v>
      </c>
      <c r="B42" s="134" t="s">
        <v>220</v>
      </c>
      <c r="C42" s="913"/>
      <c r="D42" s="913"/>
      <c r="E42" s="167"/>
      <c r="F42" s="159" t="s">
        <v>221</v>
      </c>
      <c r="G42" s="904"/>
      <c r="H42" s="847"/>
      <c r="I42" s="879"/>
    </row>
    <row r="43" spans="1:11" x14ac:dyDescent="0.2">
      <c r="A43" s="922">
        <f t="shared" si="0"/>
        <v>32</v>
      </c>
      <c r="B43" s="134" t="s">
        <v>222</v>
      </c>
      <c r="C43" s="894"/>
      <c r="D43" s="894"/>
      <c r="E43" s="138"/>
      <c r="F43" s="159" t="s">
        <v>223</v>
      </c>
      <c r="G43" s="904"/>
      <c r="H43" s="847"/>
      <c r="I43" s="879"/>
    </row>
    <row r="44" spans="1:11" x14ac:dyDescent="0.2">
      <c r="A44" s="922">
        <f t="shared" si="0"/>
        <v>33</v>
      </c>
      <c r="B44" s="134" t="s">
        <v>224</v>
      </c>
      <c r="C44" s="847">
        <v>3592000</v>
      </c>
      <c r="D44" s="847">
        <v>3592060</v>
      </c>
      <c r="E44" s="104">
        <f>D44/C44*100</f>
        <v>100.00167037861915</v>
      </c>
      <c r="F44" s="159" t="s">
        <v>225</v>
      </c>
      <c r="G44" s="904"/>
      <c r="H44" s="847"/>
      <c r="I44" s="879"/>
    </row>
    <row r="45" spans="1:11" x14ac:dyDescent="0.2">
      <c r="A45" s="922">
        <f t="shared" si="0"/>
        <v>34</v>
      </c>
      <c r="B45" s="134" t="s">
        <v>272</v>
      </c>
      <c r="C45" s="847">
        <v>0</v>
      </c>
      <c r="D45" s="847">
        <v>0</v>
      </c>
      <c r="E45" s="104"/>
      <c r="F45" s="159"/>
      <c r="G45" s="904"/>
      <c r="H45" s="847"/>
      <c r="I45" s="879"/>
    </row>
    <row r="46" spans="1:11" x14ac:dyDescent="0.2">
      <c r="A46" s="922">
        <f t="shared" si="0"/>
        <v>35</v>
      </c>
      <c r="B46" s="134" t="s">
        <v>273</v>
      </c>
      <c r="C46" s="847"/>
      <c r="D46" s="847"/>
      <c r="E46" s="104"/>
      <c r="F46" s="159" t="s">
        <v>229</v>
      </c>
      <c r="G46" s="894"/>
      <c r="H46" s="847"/>
      <c r="I46" s="879"/>
    </row>
    <row r="47" spans="1:11" x14ac:dyDescent="0.2">
      <c r="A47" s="922">
        <f t="shared" si="0"/>
        <v>36</v>
      </c>
      <c r="B47" s="134" t="s">
        <v>230</v>
      </c>
      <c r="C47" s="847"/>
      <c r="D47" s="847"/>
      <c r="E47" s="104"/>
      <c r="F47" s="159" t="s">
        <v>274</v>
      </c>
      <c r="G47" s="894"/>
      <c r="H47" s="847"/>
      <c r="I47" s="879"/>
    </row>
    <row r="48" spans="1:11" x14ac:dyDescent="0.2">
      <c r="A48" s="922">
        <f t="shared" si="0"/>
        <v>37</v>
      </c>
      <c r="B48" s="134" t="s">
        <v>275</v>
      </c>
      <c r="C48" s="847"/>
      <c r="D48" s="847"/>
      <c r="E48" s="104"/>
      <c r="F48" s="159" t="s">
        <v>276</v>
      </c>
      <c r="G48" s="894"/>
      <c r="H48" s="847"/>
      <c r="I48" s="879"/>
    </row>
    <row r="49" spans="1:9" x14ac:dyDescent="0.2">
      <c r="A49" s="922">
        <f t="shared" si="0"/>
        <v>38</v>
      </c>
      <c r="B49" s="134" t="s">
        <v>277</v>
      </c>
      <c r="C49" s="847">
        <v>80828000</v>
      </c>
      <c r="D49" s="847">
        <v>81256793</v>
      </c>
      <c r="E49" s="104">
        <f>D49/C49*100</f>
        <v>100.53050056910971</v>
      </c>
      <c r="F49" s="159" t="s">
        <v>278</v>
      </c>
      <c r="G49" s="894"/>
      <c r="H49" s="847"/>
      <c r="I49" s="879"/>
    </row>
    <row r="50" spans="1:9" x14ac:dyDescent="0.2">
      <c r="A50" s="922">
        <f t="shared" si="0"/>
        <v>39</v>
      </c>
      <c r="B50" s="134" t="s">
        <v>279</v>
      </c>
      <c r="C50" s="847">
        <v>3810000</v>
      </c>
      <c r="D50" s="847">
        <v>983829</v>
      </c>
      <c r="E50" s="104">
        <f>D50/C50*100</f>
        <v>25.822283464566929</v>
      </c>
      <c r="F50" s="159" t="s">
        <v>280</v>
      </c>
      <c r="G50" s="894"/>
      <c r="H50" s="847"/>
      <c r="I50" s="879"/>
    </row>
    <row r="51" spans="1:9" x14ac:dyDescent="0.2">
      <c r="A51" s="922">
        <f t="shared" si="0"/>
        <v>40</v>
      </c>
      <c r="B51" s="134" t="s">
        <v>237</v>
      </c>
      <c r="C51" s="894"/>
      <c r="D51" s="894"/>
      <c r="E51" s="104"/>
      <c r="F51" s="159" t="s">
        <v>238</v>
      </c>
      <c r="G51" s="894"/>
      <c r="H51" s="847"/>
      <c r="I51" s="879"/>
    </row>
    <row r="52" spans="1:9" x14ac:dyDescent="0.2">
      <c r="A52" s="922">
        <f t="shared" si="0"/>
        <v>41</v>
      </c>
      <c r="B52" s="134"/>
      <c r="C52" s="894"/>
      <c r="D52" s="894"/>
      <c r="E52" s="104"/>
      <c r="F52" s="159" t="s">
        <v>239</v>
      </c>
      <c r="G52" s="894"/>
      <c r="H52" s="847"/>
      <c r="I52" s="879"/>
    </row>
    <row r="53" spans="1:9" x14ac:dyDescent="0.2">
      <c r="A53" s="922">
        <f t="shared" si="0"/>
        <v>42</v>
      </c>
      <c r="B53" s="134"/>
      <c r="C53" s="894"/>
      <c r="D53" s="894"/>
      <c r="E53" s="104"/>
      <c r="F53" s="159" t="s">
        <v>240</v>
      </c>
      <c r="G53" s="894"/>
      <c r="H53" s="847"/>
      <c r="I53" s="879"/>
    </row>
    <row r="54" spans="1:9" ht="12" thickBot="1" x14ac:dyDescent="0.25">
      <c r="A54" s="922">
        <f t="shared" si="0"/>
        <v>43</v>
      </c>
      <c r="B54" s="923" t="s">
        <v>241</v>
      </c>
      <c r="C54" s="873">
        <v>88230000</v>
      </c>
      <c r="D54" s="873">
        <f>SUM(D44:D53)</f>
        <v>85832682</v>
      </c>
      <c r="E54" s="929">
        <f t="shared" ref="E54:E55" si="3">D54/C54*100</f>
        <v>97.282876572594361</v>
      </c>
      <c r="F54" s="126" t="s">
        <v>242</v>
      </c>
      <c r="G54" s="873">
        <v>0</v>
      </c>
      <c r="H54" s="847">
        <v>0</v>
      </c>
      <c r="I54" s="879">
        <v>0</v>
      </c>
    </row>
    <row r="55" spans="1:9" ht="12" thickBot="1" x14ac:dyDescent="0.25">
      <c r="A55" s="925">
        <f t="shared" si="0"/>
        <v>44</v>
      </c>
      <c r="B55" s="926" t="s">
        <v>243</v>
      </c>
      <c r="C55" s="927">
        <v>91730000</v>
      </c>
      <c r="D55" s="928">
        <f>D35+D54</f>
        <v>89398854</v>
      </c>
      <c r="E55" s="861">
        <f t="shared" si="3"/>
        <v>97.458687452305682</v>
      </c>
      <c r="F55" s="928" t="s">
        <v>244</v>
      </c>
      <c r="G55" s="908">
        <v>91730000</v>
      </c>
      <c r="H55" s="867">
        <v>86094162</v>
      </c>
      <c r="I55" s="931">
        <f>H55/G55*100</f>
        <v>93.856057996293472</v>
      </c>
    </row>
    <row r="56" spans="1:9" x14ac:dyDescent="0.2">
      <c r="B56" s="123"/>
      <c r="C56" s="125"/>
      <c r="D56" s="125"/>
      <c r="E56" s="125"/>
      <c r="F56" s="125"/>
      <c r="G56" s="120"/>
    </row>
  </sheetData>
  <mergeCells count="14">
    <mergeCell ref="H9:H10"/>
    <mergeCell ref="I9:I10"/>
    <mergeCell ref="A2:I2"/>
    <mergeCell ref="A9:A11"/>
    <mergeCell ref="B9:B10"/>
    <mergeCell ref="C9:C10"/>
    <mergeCell ref="F9:F10"/>
    <mergeCell ref="G9:G10"/>
    <mergeCell ref="D9:D10"/>
    <mergeCell ref="E9:E10"/>
    <mergeCell ref="B5:G5"/>
    <mergeCell ref="B6:G6"/>
    <mergeCell ref="B7:G7"/>
    <mergeCell ref="B8:I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6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182A70-803D-4D71-9E8F-116BE467F44E}">
  <sheetPr codeName="Munka15">
    <tabColor rgb="FF00B050"/>
    <pageSetUpPr fitToPage="1"/>
  </sheetPr>
  <dimension ref="A2:I55"/>
  <sheetViews>
    <sheetView zoomScale="120" workbookViewId="0">
      <selection activeCell="A3" sqref="A3:XFD3"/>
    </sheetView>
  </sheetViews>
  <sheetFormatPr defaultColWidth="9.140625" defaultRowHeight="11.25" x14ac:dyDescent="0.2"/>
  <cols>
    <col min="1" max="1" width="4.85546875" style="90" customWidth="1"/>
    <col min="2" max="2" width="36.7109375" style="90" customWidth="1"/>
    <col min="3" max="5" width="9.5703125" style="91" customWidth="1"/>
    <col min="6" max="6" width="38" style="91" customWidth="1"/>
    <col min="7" max="7" width="9.42578125" style="107" customWidth="1"/>
    <col min="8" max="8" width="9.140625" style="90"/>
    <col min="9" max="16384" width="9.140625" style="89"/>
  </cols>
  <sheetData>
    <row r="2" spans="1:9" ht="12.75" customHeight="1" x14ac:dyDescent="0.2">
      <c r="A2" s="1342" t="s">
        <v>847</v>
      </c>
      <c r="B2" s="1342"/>
      <c r="C2" s="1342"/>
      <c r="D2" s="1342"/>
      <c r="E2" s="1342"/>
      <c r="F2" s="1342"/>
      <c r="G2" s="1342"/>
      <c r="H2" s="1342"/>
      <c r="I2" s="1342"/>
    </row>
    <row r="3" spans="1:9" ht="12.75" customHeight="1" x14ac:dyDescent="0.2">
      <c r="A3" s="1172" t="s">
        <v>160</v>
      </c>
      <c r="B3" s="1172"/>
      <c r="C3" s="1172"/>
      <c r="D3" s="1172"/>
      <c r="E3" s="1172"/>
      <c r="F3" s="1172"/>
      <c r="G3" s="1172"/>
    </row>
    <row r="4" spans="1:9" ht="12.75" customHeight="1" x14ac:dyDescent="0.2">
      <c r="A4" s="1173" t="s">
        <v>157</v>
      </c>
      <c r="B4" s="1173"/>
      <c r="C4" s="1173"/>
      <c r="D4" s="1173"/>
      <c r="E4" s="1173"/>
      <c r="F4" s="1173"/>
      <c r="G4" s="1173"/>
    </row>
    <row r="5" spans="1:9" ht="12.75" customHeight="1" x14ac:dyDescent="0.2">
      <c r="A5" s="1172" t="s">
        <v>246</v>
      </c>
      <c r="B5" s="1172"/>
      <c r="C5" s="1172"/>
      <c r="D5" s="1172"/>
      <c r="E5" s="1172"/>
      <c r="F5" s="1172"/>
      <c r="G5" s="1172"/>
    </row>
    <row r="6" spans="1:9" x14ac:dyDescent="0.2">
      <c r="B6" s="1197" t="s">
        <v>823</v>
      </c>
      <c r="C6" s="1197"/>
      <c r="D6" s="1197"/>
      <c r="E6" s="1197"/>
      <c r="F6" s="1197"/>
      <c r="G6" s="1197"/>
      <c r="H6" s="1197"/>
      <c r="I6" s="1197"/>
    </row>
    <row r="7" spans="1:9" ht="12.75" customHeight="1" x14ac:dyDescent="0.2">
      <c r="A7" s="1199" t="s">
        <v>162</v>
      </c>
      <c r="B7" s="1193" t="s">
        <v>163</v>
      </c>
      <c r="C7" s="1193" t="s">
        <v>164</v>
      </c>
      <c r="D7" s="1166" t="s">
        <v>165</v>
      </c>
      <c r="E7" s="1166" t="s">
        <v>166</v>
      </c>
      <c r="F7" s="1198" t="s">
        <v>294</v>
      </c>
      <c r="G7" s="1193" t="s">
        <v>295</v>
      </c>
      <c r="H7" s="1198" t="s">
        <v>296</v>
      </c>
      <c r="I7" s="1180" t="s">
        <v>297</v>
      </c>
    </row>
    <row r="8" spans="1:9" ht="12.75" customHeight="1" x14ac:dyDescent="0.2">
      <c r="A8" s="1199"/>
      <c r="B8" s="1194"/>
      <c r="C8" s="1194"/>
      <c r="D8" s="1166"/>
      <c r="E8" s="1166"/>
      <c r="F8" s="1198"/>
      <c r="G8" s="1194"/>
      <c r="H8" s="1198"/>
      <c r="I8" s="1181"/>
    </row>
    <row r="9" spans="1:9" s="98" customFormat="1" ht="36.6" customHeight="1" x14ac:dyDescent="0.2">
      <c r="A9" s="1161"/>
      <c r="B9" s="933" t="s">
        <v>167</v>
      </c>
      <c r="C9" s="916" t="s">
        <v>4</v>
      </c>
      <c r="D9" s="917" t="s">
        <v>522</v>
      </c>
      <c r="E9" s="917" t="s">
        <v>673</v>
      </c>
      <c r="F9" s="918" t="s">
        <v>168</v>
      </c>
      <c r="G9" s="934" t="s">
        <v>4</v>
      </c>
      <c r="H9" s="917" t="s">
        <v>522</v>
      </c>
      <c r="I9" s="917" t="s">
        <v>673</v>
      </c>
    </row>
    <row r="10" spans="1:9" ht="11.45" customHeight="1" x14ac:dyDescent="0.2">
      <c r="A10" s="146">
        <v>1</v>
      </c>
      <c r="B10" s="100" t="s">
        <v>169</v>
      </c>
      <c r="C10" s="921"/>
      <c r="D10" s="921"/>
      <c r="E10" s="940"/>
      <c r="F10" s="101" t="s">
        <v>170</v>
      </c>
      <c r="G10" s="895"/>
      <c r="H10" s="886"/>
      <c r="I10" s="937"/>
    </row>
    <row r="11" spans="1:9" x14ac:dyDescent="0.2">
      <c r="A11" s="148">
        <f t="shared" ref="A11:A53" si="0">A10+1</f>
        <v>2</v>
      </c>
      <c r="B11" s="103" t="s">
        <v>171</v>
      </c>
      <c r="C11" s="932"/>
      <c r="D11" s="932"/>
      <c r="E11" s="941"/>
      <c r="F11" s="159" t="s">
        <v>172</v>
      </c>
      <c r="G11" s="871">
        <v>395135000</v>
      </c>
      <c r="H11" s="847">
        <v>385685842</v>
      </c>
      <c r="I11" s="938">
        <f>H11/G11*100</f>
        <v>97.608625406506633</v>
      </c>
    </row>
    <row r="12" spans="1:9" x14ac:dyDescent="0.2">
      <c r="A12" s="148">
        <f t="shared" si="0"/>
        <v>3</v>
      </c>
      <c r="B12" s="103" t="s">
        <v>247</v>
      </c>
      <c r="C12" s="847">
        <v>0</v>
      </c>
      <c r="D12" s="847">
        <v>0</v>
      </c>
      <c r="E12" s="942">
        <v>0</v>
      </c>
      <c r="F12" s="159" t="s">
        <v>174</v>
      </c>
      <c r="G12" s="871">
        <v>54559000</v>
      </c>
      <c r="H12" s="847">
        <v>53188332</v>
      </c>
      <c r="I12" s="938">
        <f t="shared" ref="I12:I33" si="1">H12/G12*100</f>
        <v>97.487732546417632</v>
      </c>
    </row>
    <row r="13" spans="1:9" x14ac:dyDescent="0.2">
      <c r="A13" s="148">
        <f t="shared" si="0"/>
        <v>4</v>
      </c>
      <c r="B13" s="103" t="s">
        <v>281</v>
      </c>
      <c r="C13" s="847">
        <v>4260000</v>
      </c>
      <c r="D13" s="847">
        <v>4609094</v>
      </c>
      <c r="E13" s="942">
        <f>D13/C13*100</f>
        <v>108.19469483568076</v>
      </c>
      <c r="F13" s="159" t="s">
        <v>176</v>
      </c>
      <c r="G13" s="871">
        <v>221633000</v>
      </c>
      <c r="H13" s="847">
        <v>193537068</v>
      </c>
      <c r="I13" s="938">
        <f t="shared" si="1"/>
        <v>87.323218112826169</v>
      </c>
    </row>
    <row r="14" spans="1:9" ht="12" customHeight="1" x14ac:dyDescent="0.2">
      <c r="A14" s="148">
        <f t="shared" si="0"/>
        <v>5</v>
      </c>
      <c r="B14" s="149"/>
      <c r="C14" s="847"/>
      <c r="D14" s="847"/>
      <c r="E14" s="942"/>
      <c r="F14" s="159"/>
      <c r="G14" s="894"/>
      <c r="H14" s="847"/>
      <c r="I14" s="938"/>
    </row>
    <row r="15" spans="1:9" x14ac:dyDescent="0.2">
      <c r="A15" s="148">
        <f t="shared" si="0"/>
        <v>6</v>
      </c>
      <c r="B15" s="103" t="s">
        <v>249</v>
      </c>
      <c r="C15" s="847">
        <v>0</v>
      </c>
      <c r="D15" s="847">
        <v>0</v>
      </c>
      <c r="E15" s="942">
        <v>0</v>
      </c>
      <c r="F15" s="159" t="s">
        <v>250</v>
      </c>
      <c r="G15" s="847">
        <v>0</v>
      </c>
      <c r="H15" s="847">
        <v>0</v>
      </c>
      <c r="I15" s="938">
        <v>0</v>
      </c>
    </row>
    <row r="16" spans="1:9" x14ac:dyDescent="0.2">
      <c r="A16" s="148">
        <f t="shared" si="0"/>
        <v>7</v>
      </c>
      <c r="B16" s="103"/>
      <c r="C16" s="847"/>
      <c r="D16" s="847"/>
      <c r="E16" s="942"/>
      <c r="F16" s="159" t="s">
        <v>251</v>
      </c>
      <c r="G16" s="847"/>
      <c r="H16" s="847"/>
      <c r="I16" s="938"/>
    </row>
    <row r="17" spans="1:9" x14ac:dyDescent="0.2">
      <c r="A17" s="148">
        <f t="shared" si="0"/>
        <v>8</v>
      </c>
      <c r="B17" s="103" t="s">
        <v>252</v>
      </c>
      <c r="C17" s="847">
        <v>0</v>
      </c>
      <c r="D17" s="847">
        <v>0</v>
      </c>
      <c r="E17" s="942">
        <v>0</v>
      </c>
      <c r="F17" s="159" t="s">
        <v>282</v>
      </c>
      <c r="G17" s="847">
        <v>55000</v>
      </c>
      <c r="H17" s="847">
        <v>54120</v>
      </c>
      <c r="I17" s="938">
        <f t="shared" si="1"/>
        <v>98.4</v>
      </c>
    </row>
    <row r="18" spans="1:9" x14ac:dyDescent="0.2">
      <c r="A18" s="148">
        <f t="shared" si="0"/>
        <v>9</v>
      </c>
      <c r="B18" s="111" t="s">
        <v>185</v>
      </c>
      <c r="C18" s="871"/>
      <c r="D18" s="871"/>
      <c r="E18" s="943"/>
      <c r="F18" s="159" t="s">
        <v>254</v>
      </c>
      <c r="G18" s="847">
        <v>0</v>
      </c>
      <c r="H18" s="847"/>
      <c r="I18" s="938"/>
    </row>
    <row r="19" spans="1:9" x14ac:dyDescent="0.2">
      <c r="A19" s="148">
        <f t="shared" si="0"/>
        <v>10</v>
      </c>
      <c r="B19" s="103" t="s">
        <v>188</v>
      </c>
      <c r="C19" s="871">
        <v>229240000</v>
      </c>
      <c r="D19" s="871">
        <v>217308517</v>
      </c>
      <c r="E19" s="943">
        <f>D19/C19*100</f>
        <v>94.795200226836513</v>
      </c>
      <c r="F19" s="159" t="s">
        <v>291</v>
      </c>
      <c r="G19" s="847">
        <v>0</v>
      </c>
      <c r="H19" s="847"/>
      <c r="I19" s="938"/>
    </row>
    <row r="20" spans="1:9" x14ac:dyDescent="0.2">
      <c r="A20" s="148">
        <f t="shared" si="0"/>
        <v>11</v>
      </c>
      <c r="B20" s="103"/>
      <c r="C20" s="871"/>
      <c r="D20" s="871"/>
      <c r="E20" s="943"/>
      <c r="F20" s="159" t="s">
        <v>256</v>
      </c>
      <c r="G20" s="894"/>
      <c r="H20" s="847"/>
      <c r="I20" s="938"/>
    </row>
    <row r="21" spans="1:9" s="115" customFormat="1" x14ac:dyDescent="0.2">
      <c r="A21" s="148">
        <f t="shared" si="0"/>
        <v>12</v>
      </c>
      <c r="B21" s="103" t="s">
        <v>191</v>
      </c>
      <c r="C21" s="871">
        <v>0</v>
      </c>
      <c r="D21" s="871">
        <v>0</v>
      </c>
      <c r="E21" s="943">
        <v>0</v>
      </c>
      <c r="F21" s="159" t="s">
        <v>257</v>
      </c>
      <c r="G21" s="894"/>
      <c r="H21" s="872"/>
      <c r="I21" s="938"/>
    </row>
    <row r="22" spans="1:9" s="115" customFormat="1" x14ac:dyDescent="0.2">
      <c r="A22" s="148">
        <f t="shared" si="0"/>
        <v>13</v>
      </c>
      <c r="B22" s="103" t="s">
        <v>258</v>
      </c>
      <c r="C22" s="871"/>
      <c r="D22" s="871"/>
      <c r="E22" s="943"/>
      <c r="F22" s="159"/>
      <c r="G22" s="847"/>
      <c r="H22" s="872"/>
      <c r="I22" s="938"/>
    </row>
    <row r="23" spans="1:9" x14ac:dyDescent="0.2">
      <c r="A23" s="148">
        <f t="shared" si="0"/>
        <v>14</v>
      </c>
      <c r="B23" s="103" t="s">
        <v>259</v>
      </c>
      <c r="C23" s="872"/>
      <c r="D23" s="872"/>
      <c r="E23" s="944"/>
      <c r="F23" s="169" t="s">
        <v>194</v>
      </c>
      <c r="G23" s="896">
        <v>671382000</v>
      </c>
      <c r="H23" s="847">
        <f>SUM(H11:H22)</f>
        <v>632465362</v>
      </c>
      <c r="I23" s="938">
        <f t="shared" si="1"/>
        <v>94.203502923819826</v>
      </c>
    </row>
    <row r="24" spans="1:9" x14ac:dyDescent="0.2">
      <c r="A24" s="148">
        <f t="shared" si="0"/>
        <v>15</v>
      </c>
      <c r="B24" s="103" t="s">
        <v>260</v>
      </c>
      <c r="C24" s="871">
        <v>0</v>
      </c>
      <c r="D24" s="871">
        <v>0</v>
      </c>
      <c r="E24" s="943">
        <v>0</v>
      </c>
      <c r="F24" s="159"/>
      <c r="G24" s="847"/>
      <c r="H24" s="847"/>
      <c r="I24" s="938"/>
    </row>
    <row r="25" spans="1:9" x14ac:dyDescent="0.2">
      <c r="A25" s="148">
        <f t="shared" si="0"/>
        <v>16</v>
      </c>
      <c r="B25" s="103" t="s">
        <v>261</v>
      </c>
      <c r="C25" s="873"/>
      <c r="D25" s="873"/>
      <c r="E25" s="945"/>
      <c r="F25" s="161" t="s">
        <v>197</v>
      </c>
      <c r="G25" s="847"/>
      <c r="H25" s="847"/>
      <c r="I25" s="938"/>
    </row>
    <row r="26" spans="1:9" x14ac:dyDescent="0.2">
      <c r="A26" s="148">
        <f t="shared" si="0"/>
        <v>17</v>
      </c>
      <c r="B26" s="103" t="s">
        <v>262</v>
      </c>
      <c r="C26" s="847"/>
      <c r="D26" s="847"/>
      <c r="E26" s="942"/>
      <c r="F26" s="159" t="s">
        <v>286</v>
      </c>
      <c r="G26" s="847">
        <v>7400000</v>
      </c>
      <c r="H26" s="847">
        <v>6570572</v>
      </c>
      <c r="I26" s="938">
        <f t="shared" si="1"/>
        <v>88.791513513513507</v>
      </c>
    </row>
    <row r="27" spans="1:9" x14ac:dyDescent="0.2">
      <c r="A27" s="148">
        <f t="shared" si="0"/>
        <v>18</v>
      </c>
      <c r="B27" s="103"/>
      <c r="C27" s="847"/>
      <c r="D27" s="847"/>
      <c r="E27" s="942"/>
      <c r="F27" s="159" t="s">
        <v>264</v>
      </c>
      <c r="G27" s="847"/>
      <c r="H27" s="847"/>
      <c r="I27" s="938"/>
    </row>
    <row r="28" spans="1:9" x14ac:dyDescent="0.2">
      <c r="A28" s="148">
        <f t="shared" si="0"/>
        <v>19</v>
      </c>
      <c r="B28" s="103" t="s">
        <v>265</v>
      </c>
      <c r="C28" s="847">
        <v>0</v>
      </c>
      <c r="D28" s="847">
        <v>0</v>
      </c>
      <c r="E28" s="942">
        <v>0</v>
      </c>
      <c r="F28" s="159" t="s">
        <v>266</v>
      </c>
      <c r="G28" s="847"/>
      <c r="H28" s="847"/>
      <c r="I28" s="938"/>
    </row>
    <row r="29" spans="1:9" s="115" customFormat="1" x14ac:dyDescent="0.2">
      <c r="A29" s="148">
        <f t="shared" si="0"/>
        <v>20</v>
      </c>
      <c r="B29" s="103" t="s">
        <v>267</v>
      </c>
      <c r="C29" s="847">
        <v>0</v>
      </c>
      <c r="D29" s="847">
        <v>0</v>
      </c>
      <c r="E29" s="942">
        <v>0</v>
      </c>
      <c r="F29" s="159" t="s">
        <v>268</v>
      </c>
      <c r="G29" s="847">
        <v>0</v>
      </c>
      <c r="H29" s="847">
        <v>0</v>
      </c>
      <c r="I29" s="938">
        <v>0</v>
      </c>
    </row>
    <row r="30" spans="1:9" x14ac:dyDescent="0.2">
      <c r="A30" s="148">
        <f t="shared" si="0"/>
        <v>21</v>
      </c>
      <c r="B30" s="103"/>
      <c r="C30" s="847"/>
      <c r="D30" s="847"/>
      <c r="E30" s="942"/>
      <c r="F30" s="159" t="s">
        <v>269</v>
      </c>
      <c r="G30" s="847">
        <v>0</v>
      </c>
      <c r="H30" s="847">
        <v>0</v>
      </c>
      <c r="I30" s="938">
        <v>0</v>
      </c>
    </row>
    <row r="31" spans="1:9" s="119" customFormat="1" x14ac:dyDescent="0.2">
      <c r="A31" s="148">
        <f t="shared" si="0"/>
        <v>22</v>
      </c>
      <c r="B31" s="111" t="s">
        <v>207</v>
      </c>
      <c r="C31" s="912">
        <v>233500000</v>
      </c>
      <c r="D31" s="912">
        <v>221917611</v>
      </c>
      <c r="E31" s="946">
        <f>D31/C31*100</f>
        <v>95.039662098501068</v>
      </c>
      <c r="F31" s="159" t="s">
        <v>270</v>
      </c>
      <c r="G31" s="847"/>
      <c r="H31" s="873"/>
      <c r="I31" s="938"/>
    </row>
    <row r="32" spans="1:9" x14ac:dyDescent="0.2">
      <c r="A32" s="148">
        <f t="shared" si="0"/>
        <v>23</v>
      </c>
      <c r="B32" s="111" t="s">
        <v>209</v>
      </c>
      <c r="C32" s="896">
        <v>0</v>
      </c>
      <c r="D32" s="896">
        <v>0</v>
      </c>
      <c r="E32" s="947"/>
      <c r="F32" s="169" t="s">
        <v>210</v>
      </c>
      <c r="G32" s="896">
        <v>7400000</v>
      </c>
      <c r="H32" s="847">
        <v>6570572</v>
      </c>
      <c r="I32" s="938">
        <f t="shared" si="1"/>
        <v>88.791513513513507</v>
      </c>
    </row>
    <row r="33" spans="1:9" x14ac:dyDescent="0.2">
      <c r="A33" s="148">
        <f t="shared" si="0"/>
        <v>24</v>
      </c>
      <c r="B33" s="923" t="s">
        <v>211</v>
      </c>
      <c r="C33" s="873">
        <v>233500000</v>
      </c>
      <c r="D33" s="873">
        <v>221917611</v>
      </c>
      <c r="E33" s="945">
        <v>95</v>
      </c>
      <c r="F33" s="161" t="s">
        <v>212</v>
      </c>
      <c r="G33" s="873">
        <v>678782000</v>
      </c>
      <c r="H33" s="847">
        <v>639035934</v>
      </c>
      <c r="I33" s="938">
        <f t="shared" si="1"/>
        <v>94.144502063991084</v>
      </c>
    </row>
    <row r="34" spans="1:9" x14ac:dyDescent="0.2">
      <c r="A34" s="148">
        <f t="shared" si="0"/>
        <v>25</v>
      </c>
      <c r="B34" s="103"/>
      <c r="C34" s="847"/>
      <c r="D34" s="847"/>
      <c r="E34" s="942"/>
      <c r="F34" s="159"/>
      <c r="G34" s="847"/>
      <c r="H34" s="847"/>
      <c r="I34" s="938"/>
    </row>
    <row r="35" spans="1:9" x14ac:dyDescent="0.2">
      <c r="A35" s="148">
        <f t="shared" si="0"/>
        <v>26</v>
      </c>
      <c r="B35" s="103"/>
      <c r="C35" s="847"/>
      <c r="D35" s="847"/>
      <c r="E35" s="942"/>
      <c r="F35" s="169"/>
      <c r="G35" s="896"/>
      <c r="H35" s="847"/>
      <c r="I35" s="938"/>
    </row>
    <row r="36" spans="1:9" s="119" customFormat="1" x14ac:dyDescent="0.2">
      <c r="A36" s="148">
        <f t="shared" si="0"/>
        <v>27</v>
      </c>
      <c r="B36" s="103"/>
      <c r="C36" s="847"/>
      <c r="D36" s="847"/>
      <c r="E36" s="942"/>
      <c r="F36" s="159"/>
      <c r="G36" s="847"/>
      <c r="H36" s="873"/>
      <c r="I36" s="939"/>
    </row>
    <row r="37" spans="1:9" s="119" customFormat="1" x14ac:dyDescent="0.2">
      <c r="A37" s="148">
        <f t="shared" si="0"/>
        <v>28</v>
      </c>
      <c r="B37" s="126" t="s">
        <v>214</v>
      </c>
      <c r="C37" s="873"/>
      <c r="D37" s="873"/>
      <c r="E37" s="945"/>
      <c r="F37" s="161" t="s">
        <v>215</v>
      </c>
      <c r="G37" s="873"/>
      <c r="H37" s="873"/>
      <c r="I37" s="939"/>
    </row>
    <row r="38" spans="1:9" s="119" customFormat="1" x14ac:dyDescent="0.2">
      <c r="A38" s="148">
        <f t="shared" si="0"/>
        <v>29</v>
      </c>
      <c r="B38" s="128" t="s">
        <v>216</v>
      </c>
      <c r="C38" s="873"/>
      <c r="D38" s="873"/>
      <c r="E38" s="945"/>
      <c r="F38" s="163" t="s">
        <v>217</v>
      </c>
      <c r="G38" s="905"/>
      <c r="H38" s="873"/>
      <c r="I38" s="939"/>
    </row>
    <row r="39" spans="1:9" s="119" customFormat="1" x14ac:dyDescent="0.2">
      <c r="A39" s="148">
        <f t="shared" si="0"/>
        <v>30</v>
      </c>
      <c r="B39" s="103" t="s">
        <v>292</v>
      </c>
      <c r="C39" s="873"/>
      <c r="D39" s="873"/>
      <c r="E39" s="945"/>
      <c r="F39" s="164" t="s">
        <v>219</v>
      </c>
      <c r="G39" s="904"/>
      <c r="H39" s="873"/>
      <c r="I39" s="939"/>
    </row>
    <row r="40" spans="1:9" x14ac:dyDescent="0.2">
      <c r="A40" s="148">
        <f t="shared" si="0"/>
        <v>31</v>
      </c>
      <c r="B40" s="134" t="s">
        <v>220</v>
      </c>
      <c r="C40" s="874"/>
      <c r="D40" s="874"/>
      <c r="E40" s="948"/>
      <c r="F40" s="159" t="s">
        <v>221</v>
      </c>
      <c r="G40" s="904"/>
      <c r="H40" s="847"/>
      <c r="I40" s="938"/>
    </row>
    <row r="41" spans="1:9" x14ac:dyDescent="0.2">
      <c r="A41" s="148">
        <f t="shared" si="0"/>
        <v>32</v>
      </c>
      <c r="B41" s="134" t="s">
        <v>222</v>
      </c>
      <c r="C41" s="847"/>
      <c r="D41" s="847"/>
      <c r="E41" s="942"/>
      <c r="F41" s="159" t="s">
        <v>223</v>
      </c>
      <c r="G41" s="904"/>
      <c r="H41" s="847"/>
      <c r="I41" s="938"/>
    </row>
    <row r="42" spans="1:9" x14ac:dyDescent="0.2">
      <c r="A42" s="148">
        <f t="shared" si="0"/>
        <v>33</v>
      </c>
      <c r="B42" s="134" t="s">
        <v>224</v>
      </c>
      <c r="C42" s="847">
        <v>32890000</v>
      </c>
      <c r="D42" s="847">
        <v>32889596</v>
      </c>
      <c r="E42" s="942">
        <f>D42/C42*100</f>
        <v>99.998771663119484</v>
      </c>
      <c r="F42" s="159" t="s">
        <v>225</v>
      </c>
      <c r="G42" s="904"/>
      <c r="H42" s="847"/>
      <c r="I42" s="938"/>
    </row>
    <row r="43" spans="1:9" x14ac:dyDescent="0.2">
      <c r="A43" s="148">
        <f t="shared" si="0"/>
        <v>34</v>
      </c>
      <c r="B43" s="134" t="s">
        <v>272</v>
      </c>
      <c r="C43" s="847"/>
      <c r="D43" s="847"/>
      <c r="E43" s="942"/>
      <c r="F43" s="159"/>
      <c r="G43" s="904"/>
      <c r="H43" s="847"/>
      <c r="I43" s="938"/>
    </row>
    <row r="44" spans="1:9" x14ac:dyDescent="0.2">
      <c r="A44" s="148">
        <f t="shared" si="0"/>
        <v>35</v>
      </c>
      <c r="B44" s="134" t="s">
        <v>273</v>
      </c>
      <c r="C44" s="847"/>
      <c r="D44" s="847"/>
      <c r="E44" s="942"/>
      <c r="F44" s="159" t="s">
        <v>229</v>
      </c>
      <c r="G44" s="894"/>
      <c r="H44" s="847"/>
      <c r="I44" s="938"/>
    </row>
    <row r="45" spans="1:9" x14ac:dyDescent="0.2">
      <c r="A45" s="148">
        <f t="shared" si="0"/>
        <v>36</v>
      </c>
      <c r="B45" s="134" t="s">
        <v>230</v>
      </c>
      <c r="C45" s="873"/>
      <c r="D45" s="873"/>
      <c r="E45" s="945"/>
      <c r="F45" s="159" t="s">
        <v>274</v>
      </c>
      <c r="G45" s="894"/>
      <c r="H45" s="847"/>
      <c r="I45" s="938"/>
    </row>
    <row r="46" spans="1:9" x14ac:dyDescent="0.2">
      <c r="A46" s="148">
        <f t="shared" si="0"/>
        <v>37</v>
      </c>
      <c r="B46" s="134" t="s">
        <v>275</v>
      </c>
      <c r="C46" s="847"/>
      <c r="D46" s="847"/>
      <c r="E46" s="942"/>
      <c r="F46" s="159" t="s">
        <v>276</v>
      </c>
      <c r="G46" s="894"/>
      <c r="H46" s="847"/>
      <c r="I46" s="938"/>
    </row>
    <row r="47" spans="1:9" x14ac:dyDescent="0.2">
      <c r="A47" s="148">
        <f t="shared" si="0"/>
        <v>38</v>
      </c>
      <c r="B47" s="134" t="s">
        <v>277</v>
      </c>
      <c r="C47" s="847">
        <v>404992000</v>
      </c>
      <c r="D47" s="847">
        <v>405821470</v>
      </c>
      <c r="E47" s="942">
        <f>D47/C47*100</f>
        <v>100.20481145306574</v>
      </c>
      <c r="F47" s="159" t="s">
        <v>278</v>
      </c>
      <c r="G47" s="894"/>
      <c r="H47" s="847"/>
      <c r="I47" s="938"/>
    </row>
    <row r="48" spans="1:9" x14ac:dyDescent="0.2">
      <c r="A48" s="148">
        <f t="shared" si="0"/>
        <v>39</v>
      </c>
      <c r="B48" s="134" t="s">
        <v>279</v>
      </c>
      <c r="C48" s="847">
        <v>7400000</v>
      </c>
      <c r="D48" s="847">
        <v>6570572</v>
      </c>
      <c r="E48" s="942">
        <f>D48/C48*100</f>
        <v>88.791513513513507</v>
      </c>
      <c r="F48" s="159" t="s">
        <v>280</v>
      </c>
      <c r="G48" s="894"/>
      <c r="H48" s="847"/>
      <c r="I48" s="938"/>
    </row>
    <row r="49" spans="1:9" x14ac:dyDescent="0.2">
      <c r="A49" s="148">
        <f t="shared" si="0"/>
        <v>40</v>
      </c>
      <c r="B49" s="134" t="s">
        <v>237</v>
      </c>
      <c r="C49" s="847"/>
      <c r="D49" s="847"/>
      <c r="E49" s="942"/>
      <c r="F49" s="159" t="s">
        <v>238</v>
      </c>
      <c r="G49" s="894"/>
      <c r="H49" s="847"/>
      <c r="I49" s="938"/>
    </row>
    <row r="50" spans="1:9" x14ac:dyDescent="0.2">
      <c r="A50" s="148">
        <f t="shared" si="0"/>
        <v>41</v>
      </c>
      <c r="B50" s="134"/>
      <c r="C50" s="847"/>
      <c r="D50" s="847"/>
      <c r="E50" s="942"/>
      <c r="F50" s="159" t="s">
        <v>239</v>
      </c>
      <c r="G50" s="894"/>
      <c r="H50" s="847"/>
      <c r="I50" s="938"/>
    </row>
    <row r="51" spans="1:9" x14ac:dyDescent="0.2">
      <c r="A51" s="148">
        <f t="shared" si="0"/>
        <v>42</v>
      </c>
      <c r="B51" s="134"/>
      <c r="C51" s="847"/>
      <c r="D51" s="847"/>
      <c r="E51" s="942"/>
      <c r="F51" s="159" t="s">
        <v>240</v>
      </c>
      <c r="G51" s="894"/>
      <c r="H51" s="847"/>
      <c r="I51" s="938"/>
    </row>
    <row r="52" spans="1:9" ht="12" thickBot="1" x14ac:dyDescent="0.25">
      <c r="A52" s="153">
        <f t="shared" si="0"/>
        <v>43</v>
      </c>
      <c r="B52" s="923" t="s">
        <v>241</v>
      </c>
      <c r="C52" s="873">
        <v>445282000</v>
      </c>
      <c r="D52" s="873">
        <f>D42+D47+D48</f>
        <v>445281638</v>
      </c>
      <c r="E52" s="942">
        <f t="shared" ref="E52:E53" si="2">D52/C52*100</f>
        <v>99.999918703203818</v>
      </c>
      <c r="F52" s="161" t="s">
        <v>242</v>
      </c>
      <c r="G52" s="873">
        <v>0</v>
      </c>
      <c r="H52" s="847">
        <v>0</v>
      </c>
      <c r="I52" s="938"/>
    </row>
    <row r="53" spans="1:9" ht="12" thickBot="1" x14ac:dyDescent="0.25">
      <c r="A53" s="141">
        <f t="shared" si="0"/>
        <v>44</v>
      </c>
      <c r="B53" s="935" t="s">
        <v>243</v>
      </c>
      <c r="C53" s="927">
        <v>678782000</v>
      </c>
      <c r="D53" s="949">
        <f>D33+D52</f>
        <v>667199249</v>
      </c>
      <c r="E53" s="950">
        <f t="shared" si="2"/>
        <v>98.29359779723093</v>
      </c>
      <c r="F53" s="936" t="s">
        <v>244</v>
      </c>
      <c r="G53" s="908">
        <v>678782000</v>
      </c>
      <c r="H53" s="889">
        <f>H33</f>
        <v>639035934</v>
      </c>
      <c r="I53" s="951">
        <f>H53/G53*100</f>
        <v>94.144502063991084</v>
      </c>
    </row>
    <row r="54" spans="1:9" x14ac:dyDescent="0.2">
      <c r="B54" s="123"/>
      <c r="C54" s="125"/>
      <c r="D54" s="125"/>
      <c r="E54" s="125"/>
      <c r="F54" s="125"/>
      <c r="G54" s="120"/>
      <c r="H54" s="89"/>
    </row>
    <row r="55" spans="1:9" x14ac:dyDescent="0.2">
      <c r="H55" s="89"/>
    </row>
  </sheetData>
  <sheetProtection selectLockedCells="1" selectUnlockedCells="1"/>
  <mergeCells count="14">
    <mergeCell ref="H7:H8"/>
    <mergeCell ref="I7:I8"/>
    <mergeCell ref="D7:D8"/>
    <mergeCell ref="E7:E8"/>
    <mergeCell ref="A2:I2"/>
    <mergeCell ref="A7:A9"/>
    <mergeCell ref="B7:B8"/>
    <mergeCell ref="C7:C8"/>
    <mergeCell ref="F7:F8"/>
    <mergeCell ref="G7:G8"/>
    <mergeCell ref="A3:G3"/>
    <mergeCell ref="A4:G4"/>
    <mergeCell ref="A5:G5"/>
    <mergeCell ref="B6:I6"/>
  </mergeCells>
  <printOptions horizontalCentered="1"/>
  <pageMargins left="0.19685039370078741" right="0.19685039370078741" top="0.19685039370078741" bottom="0.19685039370078741" header="0.51181102362204722" footer="0.51181102362204722"/>
  <pageSetup paperSize="9" scale="88" firstPageNumber="0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DF768B-E6CD-4297-881E-A20104740A19}">
  <sheetPr codeName="Munka16">
    <tabColor rgb="FF00B050"/>
    <pageSetUpPr fitToPage="1"/>
  </sheetPr>
  <dimension ref="A1:AB49"/>
  <sheetViews>
    <sheetView workbookViewId="0">
      <selection activeCell="H17" sqref="H17"/>
    </sheetView>
  </sheetViews>
  <sheetFormatPr defaultColWidth="9.140625" defaultRowHeight="15.75" x14ac:dyDescent="0.25"/>
  <cols>
    <col min="1" max="1" width="4.42578125" style="171" customWidth="1"/>
    <col min="2" max="2" width="38.85546875" style="341" customWidth="1"/>
    <col min="3" max="3" width="6.42578125" style="171" customWidth="1"/>
    <col min="4" max="4" width="6.85546875" style="171" customWidth="1"/>
    <col min="5" max="5" width="4.7109375" style="171" customWidth="1"/>
    <col min="6" max="6" width="5.42578125" style="171" customWidth="1"/>
    <col min="7" max="7" width="4" style="171" customWidth="1"/>
    <col min="8" max="8" width="4.85546875" style="171" bestFit="1" customWidth="1"/>
    <col min="9" max="11" width="7.42578125" style="171" customWidth="1"/>
    <col min="12" max="13" width="7.28515625" style="171" customWidth="1"/>
    <col min="14" max="14" width="6.7109375" style="171" customWidth="1"/>
    <col min="15" max="16" width="5.140625" style="171" customWidth="1"/>
    <col min="17" max="17" width="5.7109375" style="171" customWidth="1"/>
    <col min="18" max="21" width="6.7109375" style="171" customWidth="1"/>
    <col min="22" max="23" width="6.85546875" style="171" customWidth="1"/>
    <col min="24" max="24" width="6.5703125" style="171" customWidth="1"/>
    <col min="25" max="27" width="7.140625" style="171" customWidth="1"/>
    <col min="28" max="28" width="7.5703125" style="171" customWidth="1"/>
    <col min="29" max="16384" width="9.140625" style="171"/>
  </cols>
  <sheetData>
    <row r="1" spans="1:28" ht="15.75" customHeight="1" x14ac:dyDescent="0.25">
      <c r="A1" s="1216" t="s">
        <v>848</v>
      </c>
      <c r="B1" s="1217"/>
      <c r="C1" s="1217"/>
      <c r="D1" s="1217"/>
      <c r="E1" s="1217"/>
      <c r="F1" s="1217"/>
      <c r="G1" s="1217"/>
      <c r="H1" s="1217"/>
      <c r="I1" s="1217"/>
      <c r="J1" s="1217"/>
      <c r="K1" s="1217"/>
      <c r="L1" s="1217"/>
      <c r="M1" s="1217"/>
      <c r="N1" s="1217"/>
      <c r="O1" s="1217"/>
      <c r="P1" s="1217"/>
      <c r="Q1" s="1217"/>
      <c r="R1" s="1217"/>
      <c r="S1" s="1217"/>
      <c r="T1" s="1217"/>
      <c r="U1" s="1217"/>
      <c r="V1" s="1217"/>
      <c r="W1" s="1217"/>
      <c r="X1" s="1217"/>
      <c r="Y1" s="1217"/>
      <c r="Z1" s="1217"/>
      <c r="AA1" s="1217"/>
      <c r="AB1" s="1217"/>
    </row>
    <row r="2" spans="1:28" ht="15.75" customHeight="1" x14ac:dyDescent="0.25">
      <c r="A2" s="1218" t="s">
        <v>0</v>
      </c>
      <c r="B2" s="1218"/>
      <c r="C2" s="1218"/>
      <c r="D2" s="1218"/>
      <c r="E2" s="1218"/>
      <c r="F2" s="1218"/>
      <c r="G2" s="1218"/>
      <c r="H2" s="1218"/>
      <c r="I2" s="1218"/>
      <c r="J2" s="1218"/>
      <c r="K2" s="1218"/>
      <c r="L2" s="1218"/>
      <c r="M2" s="1218"/>
      <c r="N2" s="1218"/>
      <c r="O2" s="1218"/>
      <c r="P2" s="1218"/>
      <c r="Q2" s="1218"/>
      <c r="R2" s="1218"/>
      <c r="S2" s="1218"/>
      <c r="T2" s="1218"/>
      <c r="U2" s="1218"/>
      <c r="V2" s="1218"/>
      <c r="W2" s="1218"/>
      <c r="X2" s="1218"/>
      <c r="Y2" s="1218"/>
      <c r="Z2" s="1218"/>
      <c r="AA2" s="1218"/>
      <c r="AB2" s="1218"/>
    </row>
    <row r="3" spans="1:28" ht="15.75" customHeight="1" x14ac:dyDescent="0.25">
      <c r="A3" s="1218" t="s">
        <v>835</v>
      </c>
      <c r="B3" s="1218"/>
      <c r="C3" s="1218"/>
      <c r="D3" s="1218"/>
      <c r="E3" s="1218"/>
      <c r="F3" s="1218"/>
      <c r="G3" s="1218"/>
      <c r="H3" s="1218"/>
      <c r="I3" s="1218"/>
      <c r="J3" s="1218"/>
      <c r="K3" s="1218"/>
      <c r="L3" s="1218"/>
      <c r="M3" s="1218"/>
      <c r="N3" s="1218"/>
      <c r="O3" s="1218"/>
      <c r="P3" s="1218"/>
      <c r="Q3" s="1218"/>
      <c r="R3" s="1218"/>
      <c r="S3" s="1218"/>
      <c r="T3" s="1218"/>
      <c r="U3" s="1218"/>
      <c r="V3" s="1218"/>
      <c r="W3" s="1218"/>
      <c r="X3" s="1218"/>
      <c r="Y3" s="1218"/>
      <c r="Z3" s="1218"/>
      <c r="AA3" s="1218"/>
      <c r="AB3" s="1218"/>
    </row>
    <row r="4" spans="1:28" ht="15.75" customHeight="1" thickBot="1" x14ac:dyDescent="0.3">
      <c r="B4" s="172"/>
      <c r="C4" s="173"/>
      <c r="D4" s="173"/>
      <c r="E4" s="173"/>
      <c r="F4" s="173"/>
      <c r="G4" s="173"/>
      <c r="H4" s="173"/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</row>
    <row r="5" spans="1:28" ht="27.75" customHeight="1" x14ac:dyDescent="0.25">
      <c r="A5" s="1219" t="s">
        <v>293</v>
      </c>
      <c r="B5" s="174" t="s">
        <v>163</v>
      </c>
      <c r="C5" s="1222" t="s">
        <v>164</v>
      </c>
      <c r="D5" s="1223"/>
      <c r="E5" s="1223" t="s">
        <v>165</v>
      </c>
      <c r="F5" s="1224"/>
      <c r="G5" s="1225" t="s">
        <v>166</v>
      </c>
      <c r="H5" s="1223"/>
      <c r="I5" s="1223"/>
      <c r="J5" s="1225" t="s">
        <v>294</v>
      </c>
      <c r="K5" s="1226"/>
      <c r="L5" s="1222" t="s">
        <v>295</v>
      </c>
      <c r="M5" s="1223"/>
      <c r="N5" s="1223"/>
      <c r="O5" s="1223" t="s">
        <v>296</v>
      </c>
      <c r="P5" s="1225"/>
      <c r="Q5" s="1226"/>
      <c r="R5" s="1227" t="s">
        <v>297</v>
      </c>
      <c r="S5" s="1228"/>
      <c r="T5" s="1228"/>
      <c r="U5" s="1228"/>
      <c r="V5" s="1223" t="s">
        <v>298</v>
      </c>
      <c r="W5" s="1223"/>
      <c r="X5" s="1224"/>
      <c r="Y5" s="1222" t="s">
        <v>299</v>
      </c>
      <c r="Z5" s="1223"/>
      <c r="AA5" s="1223"/>
      <c r="AB5" s="1224"/>
    </row>
    <row r="6" spans="1:28" s="175" customFormat="1" ht="30.75" customHeight="1" x14ac:dyDescent="0.2">
      <c r="A6" s="1220"/>
      <c r="B6" s="1229" t="s">
        <v>300</v>
      </c>
      <c r="C6" s="1230" t="s">
        <v>301</v>
      </c>
      <c r="D6" s="1231"/>
      <c r="E6" s="1231"/>
      <c r="F6" s="1232"/>
      <c r="G6" s="1233" t="s">
        <v>302</v>
      </c>
      <c r="H6" s="1231"/>
      <c r="I6" s="1231"/>
      <c r="J6" s="1231"/>
      <c r="K6" s="1232"/>
      <c r="L6" s="1200" t="s">
        <v>303</v>
      </c>
      <c r="M6" s="1201"/>
      <c r="N6" s="1201"/>
      <c r="O6" s="1201"/>
      <c r="P6" s="1201"/>
      <c r="Q6" s="1202"/>
      <c r="R6" s="1200" t="s">
        <v>304</v>
      </c>
      <c r="S6" s="1201"/>
      <c r="T6" s="1201"/>
      <c r="U6" s="1201"/>
      <c r="V6" s="1201"/>
      <c r="W6" s="1201"/>
      <c r="X6" s="1202"/>
      <c r="Y6" s="1203" t="s">
        <v>305</v>
      </c>
      <c r="Z6" s="1204"/>
      <c r="AA6" s="1204"/>
      <c r="AB6" s="1205"/>
    </row>
    <row r="7" spans="1:28" s="175" customFormat="1" ht="40.5" customHeight="1" x14ac:dyDescent="0.2">
      <c r="A7" s="1220"/>
      <c r="B7" s="1229"/>
      <c r="C7" s="1206" t="s">
        <v>306</v>
      </c>
      <c r="D7" s="1207"/>
      <c r="E7" s="1210" t="s">
        <v>307</v>
      </c>
      <c r="F7" s="1211"/>
      <c r="G7" s="1212" t="s">
        <v>308</v>
      </c>
      <c r="H7" s="1207"/>
      <c r="I7" s="1207"/>
      <c r="J7" s="1207" t="s">
        <v>307</v>
      </c>
      <c r="K7" s="1213"/>
      <c r="L7" s="1214" t="s">
        <v>308</v>
      </c>
      <c r="M7" s="1208"/>
      <c r="N7" s="1208"/>
      <c r="O7" s="1207" t="s">
        <v>307</v>
      </c>
      <c r="P7" s="1212"/>
      <c r="Q7" s="1215"/>
      <c r="R7" s="1214" t="s">
        <v>308</v>
      </c>
      <c r="S7" s="1208"/>
      <c r="T7" s="1208"/>
      <c r="U7" s="1208"/>
      <c r="V7" s="1208" t="s">
        <v>309</v>
      </c>
      <c r="W7" s="1208"/>
      <c r="X7" s="1209"/>
      <c r="Y7" s="1203"/>
      <c r="Z7" s="1204"/>
      <c r="AA7" s="1204"/>
      <c r="AB7" s="1205"/>
    </row>
    <row r="8" spans="1:28" s="175" customFormat="1" ht="27" customHeight="1" x14ac:dyDescent="0.2">
      <c r="A8" s="1221"/>
      <c r="B8" s="1229"/>
      <c r="C8" s="176">
        <v>44927</v>
      </c>
      <c r="D8" s="177">
        <v>43100</v>
      </c>
      <c r="E8" s="177">
        <v>42736</v>
      </c>
      <c r="F8" s="178">
        <v>43100</v>
      </c>
      <c r="G8" s="179">
        <v>42736</v>
      </c>
      <c r="H8" s="177">
        <v>45200</v>
      </c>
      <c r="I8" s="177">
        <v>43100</v>
      </c>
      <c r="J8" s="177">
        <v>42736</v>
      </c>
      <c r="K8" s="178">
        <v>43100</v>
      </c>
      <c r="L8" s="176">
        <v>42736</v>
      </c>
      <c r="M8" s="177">
        <v>45323</v>
      </c>
      <c r="N8" s="177">
        <v>43100</v>
      </c>
      <c r="O8" s="177">
        <v>42736</v>
      </c>
      <c r="P8" s="177">
        <v>45323</v>
      </c>
      <c r="Q8" s="178">
        <v>43100</v>
      </c>
      <c r="R8" s="176">
        <v>42736</v>
      </c>
      <c r="S8" s="177">
        <v>45323</v>
      </c>
      <c r="T8" s="177">
        <v>45200</v>
      </c>
      <c r="U8" s="177">
        <v>43100</v>
      </c>
      <c r="V8" s="177">
        <v>42736</v>
      </c>
      <c r="W8" s="177">
        <v>45323</v>
      </c>
      <c r="X8" s="178">
        <v>43100</v>
      </c>
      <c r="Y8" s="176">
        <v>42736</v>
      </c>
      <c r="Z8" s="177">
        <v>45323</v>
      </c>
      <c r="AA8" s="177">
        <v>45200</v>
      </c>
      <c r="AB8" s="178">
        <v>43100</v>
      </c>
    </row>
    <row r="9" spans="1:28" s="175" customFormat="1" ht="13.9" customHeight="1" x14ac:dyDescent="0.25">
      <c r="A9" s="180"/>
      <c r="B9" s="181"/>
      <c r="C9" s="182"/>
      <c r="D9" s="183"/>
      <c r="E9" s="183"/>
      <c r="F9" s="184"/>
      <c r="G9" s="183"/>
      <c r="H9" s="183"/>
      <c r="I9" s="183"/>
      <c r="J9" s="183"/>
      <c r="K9" s="184"/>
      <c r="L9" s="182"/>
      <c r="M9" s="183"/>
      <c r="N9" s="183"/>
      <c r="O9" s="183"/>
      <c r="P9" s="183"/>
      <c r="Q9" s="184"/>
      <c r="R9" s="182"/>
      <c r="S9" s="183"/>
      <c r="T9" s="183"/>
      <c r="U9" s="183"/>
      <c r="V9" s="183"/>
      <c r="W9" s="183"/>
      <c r="X9" s="184"/>
      <c r="Y9" s="182"/>
      <c r="Z9" s="183"/>
      <c r="AA9" s="183"/>
      <c r="AB9" s="185"/>
    </row>
    <row r="10" spans="1:28" s="175" customFormat="1" ht="13.9" customHeight="1" x14ac:dyDescent="0.2">
      <c r="A10" s="186" t="s">
        <v>5</v>
      </c>
      <c r="B10" s="187" t="s">
        <v>160</v>
      </c>
      <c r="C10" s="188">
        <v>4</v>
      </c>
      <c r="D10" s="189">
        <v>4</v>
      </c>
      <c r="E10" s="189">
        <v>2</v>
      </c>
      <c r="F10" s="190">
        <v>2</v>
      </c>
      <c r="G10" s="191" t="s">
        <v>310</v>
      </c>
      <c r="H10" s="192"/>
      <c r="I10" s="193" t="s">
        <v>310</v>
      </c>
      <c r="J10" s="193"/>
      <c r="K10" s="194"/>
      <c r="L10" s="195"/>
      <c r="M10" s="193"/>
      <c r="N10" s="193"/>
      <c r="O10" s="193"/>
      <c r="P10" s="193"/>
      <c r="Q10" s="194"/>
      <c r="R10" s="188">
        <v>5</v>
      </c>
      <c r="S10" s="189"/>
      <c r="T10" s="196"/>
      <c r="U10" s="189">
        <f>R10+S10+T10</f>
        <v>5</v>
      </c>
      <c r="V10" s="189">
        <v>2</v>
      </c>
      <c r="W10" s="189"/>
      <c r="X10" s="190">
        <v>2</v>
      </c>
      <c r="Y10" s="197">
        <v>7</v>
      </c>
      <c r="Z10" s="198"/>
      <c r="AA10" s="198"/>
      <c r="AB10" s="199">
        <f>Y10+AA10</f>
        <v>7</v>
      </c>
    </row>
    <row r="11" spans="1:28" s="175" customFormat="1" ht="13.9" customHeight="1" x14ac:dyDescent="0.25">
      <c r="A11" s="200"/>
      <c r="B11" s="181"/>
      <c r="C11" s="201"/>
      <c r="D11" s="183"/>
      <c r="E11" s="183"/>
      <c r="F11" s="184"/>
      <c r="G11" s="183"/>
      <c r="H11" s="183"/>
      <c r="I11" s="183"/>
      <c r="J11" s="183"/>
      <c r="K11" s="184"/>
      <c r="L11" s="182"/>
      <c r="M11" s="183"/>
      <c r="N11" s="183"/>
      <c r="O11" s="183"/>
      <c r="P11" s="183"/>
      <c r="Q11" s="184"/>
      <c r="R11" s="182"/>
      <c r="S11" s="183"/>
      <c r="T11" s="183"/>
      <c r="U11" s="183"/>
      <c r="V11" s="183"/>
      <c r="W11" s="183"/>
      <c r="X11" s="184"/>
      <c r="Y11" s="182"/>
      <c r="Z11" s="183"/>
      <c r="AA11" s="183"/>
      <c r="AB11" s="202"/>
    </row>
    <row r="12" spans="1:28" s="211" customFormat="1" ht="14.45" customHeight="1" x14ac:dyDescent="0.25">
      <c r="A12" s="186" t="s">
        <v>7</v>
      </c>
      <c r="B12" s="203" t="s">
        <v>311</v>
      </c>
      <c r="C12" s="204">
        <v>1</v>
      </c>
      <c r="D12" s="205">
        <f>C12</f>
        <v>1</v>
      </c>
      <c r="E12" s="205"/>
      <c r="F12" s="206"/>
      <c r="G12" s="207">
        <v>29</v>
      </c>
      <c r="H12" s="205"/>
      <c r="I12" s="205">
        <f>G12</f>
        <v>29</v>
      </c>
      <c r="J12" s="205"/>
      <c r="K12" s="206"/>
      <c r="L12" s="208"/>
      <c r="M12" s="205"/>
      <c r="N12" s="205"/>
      <c r="O12" s="205"/>
      <c r="P12" s="205"/>
      <c r="Q12" s="206"/>
      <c r="R12" s="208">
        <f>C12+G12+L12</f>
        <v>30</v>
      </c>
      <c r="S12" s="205"/>
      <c r="T12" s="205"/>
      <c r="U12" s="205">
        <f>SUM(R12:T12)</f>
        <v>30</v>
      </c>
      <c r="V12" s="205"/>
      <c r="W12" s="205"/>
      <c r="X12" s="206"/>
      <c r="Y12" s="209">
        <f>R12</f>
        <v>30</v>
      </c>
      <c r="Z12" s="210"/>
      <c r="AA12" s="210"/>
      <c r="AB12" s="199">
        <f>SUM(Y12:AA12)</f>
        <v>30</v>
      </c>
    </row>
    <row r="13" spans="1:28" ht="14.45" customHeight="1" x14ac:dyDescent="0.25">
      <c r="A13" s="212"/>
      <c r="B13" s="171"/>
      <c r="C13" s="213"/>
      <c r="F13" s="214"/>
      <c r="K13" s="214"/>
      <c r="L13" s="213"/>
      <c r="Q13" s="214"/>
      <c r="R13" s="213"/>
      <c r="X13" s="214"/>
      <c r="Y13" s="213"/>
      <c r="AB13" s="214"/>
    </row>
    <row r="14" spans="1:28" ht="14.45" customHeight="1" x14ac:dyDescent="0.25">
      <c r="A14" s="212"/>
      <c r="B14" s="215" t="s">
        <v>64</v>
      </c>
      <c r="C14" s="216"/>
      <c r="D14" s="217"/>
      <c r="E14" s="217"/>
      <c r="F14" s="218"/>
      <c r="G14" s="217"/>
      <c r="H14" s="217"/>
      <c r="I14" s="219"/>
      <c r="J14" s="219"/>
      <c r="K14" s="220"/>
      <c r="L14" s="221"/>
      <c r="M14" s="219"/>
      <c r="N14" s="219"/>
      <c r="O14" s="219"/>
      <c r="P14" s="219"/>
      <c r="Q14" s="220"/>
      <c r="R14" s="221"/>
      <c r="S14" s="219"/>
      <c r="T14" s="219"/>
      <c r="U14" s="222"/>
      <c r="V14" s="222"/>
      <c r="W14" s="222"/>
      <c r="X14" s="223"/>
      <c r="Y14" s="216"/>
      <c r="Z14" s="222"/>
      <c r="AA14" s="222"/>
      <c r="AB14" s="223"/>
    </row>
    <row r="15" spans="1:28" ht="14.45" customHeight="1" x14ac:dyDescent="0.25">
      <c r="A15" s="224" t="s">
        <v>9</v>
      </c>
      <c r="B15" s="225" t="s">
        <v>312</v>
      </c>
      <c r="C15" s="226"/>
      <c r="D15" s="227"/>
      <c r="E15" s="227"/>
      <c r="F15" s="228"/>
      <c r="G15" s="229"/>
      <c r="H15" s="227"/>
      <c r="I15" s="227"/>
      <c r="J15" s="227"/>
      <c r="K15" s="228"/>
      <c r="L15" s="230">
        <v>17</v>
      </c>
      <c r="M15" s="227"/>
      <c r="N15" s="205">
        <f>SUM(L15:L15)</f>
        <v>17</v>
      </c>
      <c r="O15" s="227"/>
      <c r="P15" s="227"/>
      <c r="Q15" s="228"/>
      <c r="R15" s="208">
        <f>C15+G15+L15</f>
        <v>17</v>
      </c>
      <c r="S15" s="205"/>
      <c r="T15" s="227"/>
      <c r="U15" s="205">
        <f>SUM(R15:T15)</f>
        <v>17</v>
      </c>
      <c r="V15" s="205"/>
      <c r="W15" s="205"/>
      <c r="X15" s="206"/>
      <c r="Y15" s="208">
        <f>R15+V15/2</f>
        <v>17</v>
      </c>
      <c r="Z15" s="205"/>
      <c r="AA15" s="227"/>
      <c r="AB15" s="231">
        <f>SUM(Y15:AA15)</f>
        <v>17</v>
      </c>
    </row>
    <row r="16" spans="1:28" ht="14.45" customHeight="1" x14ac:dyDescent="0.25">
      <c r="A16" s="224" t="s">
        <v>11</v>
      </c>
      <c r="B16" s="225" t="s">
        <v>313</v>
      </c>
      <c r="C16" s="232"/>
      <c r="D16" s="227"/>
      <c r="E16" s="227"/>
      <c r="F16" s="228"/>
      <c r="G16" s="229"/>
      <c r="H16" s="227"/>
      <c r="I16" s="227"/>
      <c r="J16" s="227"/>
      <c r="K16" s="228"/>
      <c r="L16" s="230">
        <v>14</v>
      </c>
      <c r="M16" s="227"/>
      <c r="N16" s="205">
        <v>14</v>
      </c>
      <c r="O16" s="227"/>
      <c r="P16" s="227"/>
      <c r="Q16" s="228"/>
      <c r="R16" s="208">
        <v>14</v>
      </c>
      <c r="S16" s="205"/>
      <c r="T16" s="227"/>
      <c r="U16" s="205">
        <v>14</v>
      </c>
      <c r="V16" s="205"/>
      <c r="W16" s="205"/>
      <c r="X16" s="206"/>
      <c r="Y16" s="208">
        <v>14</v>
      </c>
      <c r="Z16" s="205"/>
      <c r="AA16" s="227"/>
      <c r="AB16" s="231">
        <v>14</v>
      </c>
    </row>
    <row r="17" spans="1:28" ht="14.45" customHeight="1" x14ac:dyDescent="0.25">
      <c r="A17" s="224" t="s">
        <v>13</v>
      </c>
      <c r="B17" s="225" t="s">
        <v>314</v>
      </c>
      <c r="C17" s="232"/>
      <c r="D17" s="227"/>
      <c r="E17" s="227"/>
      <c r="F17" s="228"/>
      <c r="G17" s="229"/>
      <c r="H17" s="227"/>
      <c r="I17" s="227"/>
      <c r="J17" s="227"/>
      <c r="K17" s="228"/>
      <c r="L17" s="230">
        <v>20</v>
      </c>
      <c r="M17" s="227"/>
      <c r="N17" s="205">
        <f>SUM(L17:L17)</f>
        <v>20</v>
      </c>
      <c r="O17" s="227"/>
      <c r="P17" s="227"/>
      <c r="Q17" s="228"/>
      <c r="R17" s="208">
        <f>C17+G17+L17</f>
        <v>20</v>
      </c>
      <c r="S17" s="205"/>
      <c r="T17" s="227"/>
      <c r="U17" s="205">
        <f>SUM(R17:T17)</f>
        <v>20</v>
      </c>
      <c r="V17" s="205"/>
      <c r="W17" s="205"/>
      <c r="X17" s="206"/>
      <c r="Y17" s="208">
        <f>R17+V17/2</f>
        <v>20</v>
      </c>
      <c r="Z17" s="205"/>
      <c r="AA17" s="227"/>
      <c r="AB17" s="231">
        <f>SUM(Y17:AA17)</f>
        <v>20</v>
      </c>
    </row>
    <row r="18" spans="1:28" ht="14.45" customHeight="1" x14ac:dyDescent="0.25">
      <c r="A18" s="186" t="s">
        <v>15</v>
      </c>
      <c r="B18" s="203" t="s">
        <v>315</v>
      </c>
      <c r="C18" s="204"/>
      <c r="D18" s="233"/>
      <c r="E18" s="233"/>
      <c r="F18" s="234"/>
      <c r="G18" s="235"/>
      <c r="H18" s="233"/>
      <c r="I18" s="227"/>
      <c r="J18" s="227"/>
      <c r="K18" s="228"/>
      <c r="L18" s="208">
        <f>SUM(L15:L17)</f>
        <v>51</v>
      </c>
      <c r="M18" s="205"/>
      <c r="N18" s="205">
        <f>SUM(L18:L18)</f>
        <v>51</v>
      </c>
      <c r="O18" s="205"/>
      <c r="P18" s="205"/>
      <c r="Q18" s="206"/>
      <c r="R18" s="208">
        <f>C18+G18+L18</f>
        <v>51</v>
      </c>
      <c r="S18" s="205"/>
      <c r="T18" s="205"/>
      <c r="U18" s="205">
        <f>SUM(U15:U17)</f>
        <v>51</v>
      </c>
      <c r="V18" s="205"/>
      <c r="W18" s="205"/>
      <c r="X18" s="206"/>
      <c r="Y18" s="236">
        <f>R18+V18/2</f>
        <v>51</v>
      </c>
      <c r="Z18" s="237"/>
      <c r="AA18" s="237"/>
      <c r="AB18" s="231">
        <f>SUM(Y18:AA18)</f>
        <v>51</v>
      </c>
    </row>
    <row r="19" spans="1:28" ht="13.5" customHeight="1" x14ac:dyDescent="0.25">
      <c r="A19" s="224"/>
      <c r="B19" s="238"/>
      <c r="C19" s="239"/>
      <c r="D19" s="240"/>
      <c r="E19" s="240"/>
      <c r="F19" s="241"/>
      <c r="G19" s="240"/>
      <c r="H19" s="240"/>
      <c r="I19" s="242"/>
      <c r="J19" s="242"/>
      <c r="K19" s="243"/>
      <c r="L19" s="244"/>
      <c r="M19" s="242"/>
      <c r="N19" s="242"/>
      <c r="O19" s="242"/>
      <c r="P19" s="242"/>
      <c r="Q19" s="243"/>
      <c r="R19" s="244"/>
      <c r="S19" s="242"/>
      <c r="T19" s="242"/>
      <c r="U19" s="242"/>
      <c r="V19" s="242"/>
      <c r="W19" s="242"/>
      <c r="X19" s="243"/>
      <c r="Y19" s="244"/>
      <c r="Z19" s="242"/>
      <c r="AA19" s="242"/>
      <c r="AB19" s="243"/>
    </row>
    <row r="20" spans="1:28" ht="12.75" customHeight="1" x14ac:dyDescent="0.25">
      <c r="A20" s="212"/>
      <c r="B20" s="245"/>
      <c r="C20" s="246"/>
      <c r="D20" s="247"/>
      <c r="E20" s="247"/>
      <c r="F20" s="248"/>
      <c r="G20" s="247"/>
      <c r="H20" s="247"/>
      <c r="I20" s="249"/>
      <c r="J20" s="249"/>
      <c r="K20" s="250"/>
      <c r="L20" s="251"/>
      <c r="M20" s="249"/>
      <c r="N20" s="252"/>
      <c r="O20" s="252"/>
      <c r="P20" s="252"/>
      <c r="Q20" s="253"/>
      <c r="R20" s="254"/>
      <c r="S20" s="252"/>
      <c r="T20" s="252"/>
      <c r="U20" s="252"/>
      <c r="V20" s="252"/>
      <c r="W20" s="252"/>
      <c r="X20" s="253"/>
      <c r="Y20" s="254"/>
      <c r="Z20" s="252"/>
      <c r="AA20" s="252"/>
      <c r="AB20" s="255"/>
    </row>
    <row r="21" spans="1:28" ht="27" customHeight="1" x14ac:dyDescent="0.25">
      <c r="A21" s="212"/>
      <c r="B21" s="215" t="s">
        <v>157</v>
      </c>
      <c r="C21" s="216"/>
      <c r="D21" s="217"/>
      <c r="E21" s="217"/>
      <c r="F21" s="218"/>
      <c r="G21" s="217"/>
      <c r="H21" s="217"/>
      <c r="I21" s="217"/>
      <c r="J21" s="217"/>
      <c r="K21" s="218"/>
      <c r="L21" s="256"/>
      <c r="M21" s="217"/>
      <c r="N21" s="217"/>
      <c r="O21" s="217"/>
      <c r="P21" s="217"/>
      <c r="Q21" s="218"/>
      <c r="R21" s="254"/>
      <c r="S21" s="252"/>
      <c r="T21" s="252"/>
      <c r="U21" s="252"/>
      <c r="V21" s="252"/>
      <c r="W21" s="252"/>
      <c r="X21" s="253"/>
      <c r="Y21" s="254"/>
      <c r="Z21" s="252"/>
      <c r="AA21" s="252"/>
      <c r="AB21" s="218"/>
    </row>
    <row r="22" spans="1:28" ht="27.75" customHeight="1" x14ac:dyDescent="0.25">
      <c r="A22" s="224" t="s">
        <v>17</v>
      </c>
      <c r="B22" s="225" t="s">
        <v>316</v>
      </c>
      <c r="C22" s="232"/>
      <c r="D22" s="227"/>
      <c r="E22" s="227"/>
      <c r="F22" s="228"/>
      <c r="G22" s="229"/>
      <c r="H22" s="227"/>
      <c r="I22" s="205"/>
      <c r="J22" s="205"/>
      <c r="K22" s="206"/>
      <c r="L22" s="230">
        <v>7</v>
      </c>
      <c r="M22" s="227"/>
      <c r="N22" s="205">
        <f t="shared" ref="N22:N31" si="0">L22</f>
        <v>7</v>
      </c>
      <c r="O22" s="227"/>
      <c r="P22" s="227"/>
      <c r="Q22" s="228"/>
      <c r="R22" s="208">
        <f t="shared" ref="R22:R31" si="1">C22+G22+L22</f>
        <v>7</v>
      </c>
      <c r="S22" s="205"/>
      <c r="T22" s="205"/>
      <c r="U22" s="205">
        <f t="shared" ref="U22:U31" si="2">D22+I22+N22</f>
        <v>7</v>
      </c>
      <c r="V22" s="205"/>
      <c r="W22" s="205"/>
      <c r="X22" s="206"/>
      <c r="Y22" s="208">
        <f t="shared" ref="Y22:Y31" si="3">C22+G22+L22+O22/2</f>
        <v>7</v>
      </c>
      <c r="Z22" s="205"/>
      <c r="AA22" s="205"/>
      <c r="AB22" s="206">
        <f>D22+I22+N22+Q22/2</f>
        <v>7</v>
      </c>
    </row>
    <row r="23" spans="1:28" ht="14.45" customHeight="1" x14ac:dyDescent="0.25">
      <c r="A23" s="224" t="s">
        <v>19</v>
      </c>
      <c r="B23" s="225" t="s">
        <v>317</v>
      </c>
      <c r="C23" s="232"/>
      <c r="D23" s="227"/>
      <c r="E23" s="227"/>
      <c r="F23" s="228"/>
      <c r="G23" s="229"/>
      <c r="H23" s="227"/>
      <c r="I23" s="227"/>
      <c r="J23" s="227"/>
      <c r="K23" s="228"/>
      <c r="L23" s="230">
        <v>1</v>
      </c>
      <c r="M23" s="227"/>
      <c r="N23" s="205">
        <f t="shared" si="0"/>
        <v>1</v>
      </c>
      <c r="O23" s="227"/>
      <c r="P23" s="227"/>
      <c r="Q23" s="228"/>
      <c r="R23" s="208">
        <f t="shared" si="1"/>
        <v>1</v>
      </c>
      <c r="S23" s="205"/>
      <c r="T23" s="205"/>
      <c r="U23" s="205">
        <f t="shared" si="2"/>
        <v>1</v>
      </c>
      <c r="V23" s="205"/>
      <c r="W23" s="205"/>
      <c r="X23" s="206"/>
      <c r="Y23" s="208">
        <f t="shared" si="3"/>
        <v>1</v>
      </c>
      <c r="Z23" s="205"/>
      <c r="AA23" s="205"/>
      <c r="AB23" s="206">
        <f>D23+I23+N23+Q23/2</f>
        <v>1</v>
      </c>
    </row>
    <row r="24" spans="1:28" ht="14.25" customHeight="1" x14ac:dyDescent="0.25">
      <c r="A24" s="224" t="s">
        <v>21</v>
      </c>
      <c r="B24" s="225" t="s">
        <v>318</v>
      </c>
      <c r="C24" s="232"/>
      <c r="D24" s="227"/>
      <c r="E24" s="227"/>
      <c r="F24" s="228"/>
      <c r="G24" s="229"/>
      <c r="H24" s="227"/>
      <c r="I24" s="227"/>
      <c r="J24" s="227"/>
      <c r="K24" s="228"/>
      <c r="L24" s="230">
        <v>35</v>
      </c>
      <c r="M24" s="227"/>
      <c r="N24" s="205">
        <v>35</v>
      </c>
      <c r="O24" s="227"/>
      <c r="P24" s="227"/>
      <c r="Q24" s="206"/>
      <c r="R24" s="208">
        <v>35</v>
      </c>
      <c r="S24" s="257"/>
      <c r="T24" s="205"/>
      <c r="U24" s="205">
        <f t="shared" si="2"/>
        <v>35</v>
      </c>
      <c r="V24" s="205"/>
      <c r="W24" s="227"/>
      <c r="X24" s="206"/>
      <c r="Y24" s="208">
        <f>C24+G24+L24+O24</f>
        <v>35</v>
      </c>
      <c r="Z24" s="257"/>
      <c r="AA24" s="205"/>
      <c r="AB24" s="258">
        <f>Y24+Z24+AA24</f>
        <v>35</v>
      </c>
    </row>
    <row r="25" spans="1:28" s="268" customFormat="1" ht="29.25" customHeight="1" x14ac:dyDescent="0.2">
      <c r="A25" s="224" t="s">
        <v>23</v>
      </c>
      <c r="B25" s="259" t="s">
        <v>319</v>
      </c>
      <c r="C25" s="260"/>
      <c r="D25" s="261"/>
      <c r="E25" s="261"/>
      <c r="F25" s="262"/>
      <c r="G25" s="263"/>
      <c r="H25" s="261"/>
      <c r="I25" s="261"/>
      <c r="J25" s="261"/>
      <c r="K25" s="262"/>
      <c r="L25" s="264">
        <v>2</v>
      </c>
      <c r="M25" s="261"/>
      <c r="N25" s="265">
        <f t="shared" si="0"/>
        <v>2</v>
      </c>
      <c r="O25" s="261"/>
      <c r="P25" s="261"/>
      <c r="Q25" s="262"/>
      <c r="R25" s="266">
        <f t="shared" si="1"/>
        <v>2</v>
      </c>
      <c r="S25" s="265"/>
      <c r="T25" s="265"/>
      <c r="U25" s="265">
        <f t="shared" si="2"/>
        <v>2</v>
      </c>
      <c r="V25" s="265"/>
      <c r="W25" s="265"/>
      <c r="X25" s="267"/>
      <c r="Y25" s="266">
        <f t="shared" si="3"/>
        <v>2</v>
      </c>
      <c r="Z25" s="265"/>
      <c r="AA25" s="265"/>
      <c r="AB25" s="267">
        <f t="shared" ref="AB25:AB31" si="4">D25+I25+N25+Q25/2</f>
        <v>2</v>
      </c>
    </row>
    <row r="26" spans="1:28" ht="14.45" customHeight="1" x14ac:dyDescent="0.25">
      <c r="A26" s="224" t="s">
        <v>25</v>
      </c>
      <c r="B26" s="225" t="s">
        <v>320</v>
      </c>
      <c r="C26" s="232"/>
      <c r="D26" s="227"/>
      <c r="E26" s="227"/>
      <c r="F26" s="228"/>
      <c r="G26" s="229"/>
      <c r="H26" s="227"/>
      <c r="I26" s="227"/>
      <c r="J26" s="227"/>
      <c r="K26" s="228"/>
      <c r="L26" s="230">
        <v>2</v>
      </c>
      <c r="M26" s="227"/>
      <c r="N26" s="205">
        <f t="shared" si="0"/>
        <v>2</v>
      </c>
      <c r="O26" s="227"/>
      <c r="P26" s="227"/>
      <c r="Q26" s="228"/>
      <c r="R26" s="208">
        <f t="shared" si="1"/>
        <v>2</v>
      </c>
      <c r="S26" s="205"/>
      <c r="T26" s="205"/>
      <c r="U26" s="205">
        <f t="shared" si="2"/>
        <v>2</v>
      </c>
      <c r="V26" s="205"/>
      <c r="W26" s="205"/>
      <c r="X26" s="206"/>
      <c r="Y26" s="208">
        <f t="shared" si="3"/>
        <v>2</v>
      </c>
      <c r="Z26" s="205"/>
      <c r="AA26" s="205"/>
      <c r="AB26" s="206">
        <f t="shared" si="4"/>
        <v>2</v>
      </c>
    </row>
    <row r="27" spans="1:28" ht="14.45" customHeight="1" x14ac:dyDescent="0.25">
      <c r="A27" s="224" t="s">
        <v>27</v>
      </c>
      <c r="B27" s="225" t="s">
        <v>321</v>
      </c>
      <c r="C27" s="232"/>
      <c r="D27" s="227"/>
      <c r="E27" s="227"/>
      <c r="F27" s="228"/>
      <c r="G27" s="229"/>
      <c r="H27" s="227"/>
      <c r="I27" s="227"/>
      <c r="J27" s="227"/>
      <c r="K27" s="228"/>
      <c r="L27" s="230">
        <v>2</v>
      </c>
      <c r="M27" s="227"/>
      <c r="N27" s="205">
        <f t="shared" si="0"/>
        <v>2</v>
      </c>
      <c r="O27" s="227"/>
      <c r="P27" s="227"/>
      <c r="Q27" s="228"/>
      <c r="R27" s="208">
        <f t="shared" si="1"/>
        <v>2</v>
      </c>
      <c r="S27" s="205"/>
      <c r="T27" s="205"/>
      <c r="U27" s="205">
        <f t="shared" si="2"/>
        <v>2</v>
      </c>
      <c r="V27" s="205"/>
      <c r="W27" s="205"/>
      <c r="X27" s="206"/>
      <c r="Y27" s="208">
        <f t="shared" si="3"/>
        <v>2</v>
      </c>
      <c r="Z27" s="205"/>
      <c r="AA27" s="205"/>
      <c r="AB27" s="206">
        <f t="shared" si="4"/>
        <v>2</v>
      </c>
    </row>
    <row r="28" spans="1:28" ht="14.45" customHeight="1" x14ac:dyDescent="0.25">
      <c r="A28" s="224" t="s">
        <v>29</v>
      </c>
      <c r="B28" s="225" t="s">
        <v>322</v>
      </c>
      <c r="C28" s="232"/>
      <c r="D28" s="227"/>
      <c r="E28" s="227"/>
      <c r="F28" s="228"/>
      <c r="G28" s="229"/>
      <c r="H28" s="227"/>
      <c r="I28" s="227"/>
      <c r="J28" s="227"/>
      <c r="K28" s="228"/>
      <c r="L28" s="230">
        <v>3</v>
      </c>
      <c r="M28" s="227"/>
      <c r="N28" s="205">
        <f t="shared" si="0"/>
        <v>3</v>
      </c>
      <c r="O28" s="227"/>
      <c r="P28" s="227"/>
      <c r="Q28" s="228"/>
      <c r="R28" s="208">
        <f t="shared" si="1"/>
        <v>3</v>
      </c>
      <c r="S28" s="205"/>
      <c r="T28" s="205"/>
      <c r="U28" s="205">
        <f t="shared" si="2"/>
        <v>3</v>
      </c>
      <c r="V28" s="205"/>
      <c r="W28" s="205"/>
      <c r="X28" s="206"/>
      <c r="Y28" s="208">
        <f t="shared" si="3"/>
        <v>3</v>
      </c>
      <c r="Z28" s="205"/>
      <c r="AA28" s="205"/>
      <c r="AB28" s="206">
        <f t="shared" si="4"/>
        <v>3</v>
      </c>
    </row>
    <row r="29" spans="1:28" ht="29.25" customHeight="1" x14ac:dyDescent="0.25">
      <c r="A29" s="224" t="s">
        <v>31</v>
      </c>
      <c r="B29" s="225" t="s">
        <v>323</v>
      </c>
      <c r="C29" s="232"/>
      <c r="D29" s="227"/>
      <c r="E29" s="227"/>
      <c r="F29" s="228"/>
      <c r="G29" s="229"/>
      <c r="H29" s="227"/>
      <c r="I29" s="227"/>
      <c r="J29" s="227"/>
      <c r="K29" s="228"/>
      <c r="L29" s="230">
        <v>1</v>
      </c>
      <c r="M29" s="227"/>
      <c r="N29" s="205">
        <f t="shared" si="0"/>
        <v>1</v>
      </c>
      <c r="O29" s="227"/>
      <c r="P29" s="227"/>
      <c r="Q29" s="228"/>
      <c r="R29" s="208">
        <f t="shared" si="1"/>
        <v>1</v>
      </c>
      <c r="S29" s="205"/>
      <c r="T29" s="205"/>
      <c r="U29" s="205">
        <f t="shared" si="2"/>
        <v>1</v>
      </c>
      <c r="V29" s="205"/>
      <c r="W29" s="205"/>
      <c r="X29" s="206"/>
      <c r="Y29" s="208">
        <f t="shared" si="3"/>
        <v>1</v>
      </c>
      <c r="Z29" s="205"/>
      <c r="AA29" s="205"/>
      <c r="AB29" s="206">
        <f t="shared" si="4"/>
        <v>1</v>
      </c>
    </row>
    <row r="30" spans="1:28" s="268" customFormat="1" ht="60" x14ac:dyDescent="0.2">
      <c r="A30" s="224" t="s">
        <v>126</v>
      </c>
      <c r="B30" s="259" t="s">
        <v>324</v>
      </c>
      <c r="C30" s="260"/>
      <c r="D30" s="261"/>
      <c r="E30" s="261"/>
      <c r="F30" s="262"/>
      <c r="G30" s="263"/>
      <c r="H30" s="261"/>
      <c r="I30" s="261"/>
      <c r="J30" s="261"/>
      <c r="K30" s="262"/>
      <c r="L30" s="264">
        <v>6</v>
      </c>
      <c r="M30" s="261"/>
      <c r="N30" s="265">
        <f t="shared" si="0"/>
        <v>6</v>
      </c>
      <c r="O30" s="261"/>
      <c r="P30" s="261"/>
      <c r="Q30" s="262"/>
      <c r="R30" s="266">
        <f t="shared" si="1"/>
        <v>6</v>
      </c>
      <c r="S30" s="265"/>
      <c r="T30" s="265"/>
      <c r="U30" s="265">
        <f t="shared" si="2"/>
        <v>6</v>
      </c>
      <c r="V30" s="265"/>
      <c r="W30" s="265"/>
      <c r="X30" s="267"/>
      <c r="Y30" s="266">
        <f t="shared" si="3"/>
        <v>6</v>
      </c>
      <c r="Z30" s="265"/>
      <c r="AA30" s="265"/>
      <c r="AB30" s="267">
        <f t="shared" si="4"/>
        <v>6</v>
      </c>
    </row>
    <row r="31" spans="1:28" ht="14.25" customHeight="1" x14ac:dyDescent="0.25">
      <c r="A31" s="224" t="s">
        <v>37</v>
      </c>
      <c r="B31" s="225" t="s">
        <v>325</v>
      </c>
      <c r="C31" s="232"/>
      <c r="D31" s="227"/>
      <c r="E31" s="227"/>
      <c r="F31" s="228"/>
      <c r="G31" s="229"/>
      <c r="H31" s="227"/>
      <c r="I31" s="227"/>
      <c r="J31" s="227"/>
      <c r="K31" s="228"/>
      <c r="L31" s="230">
        <v>2</v>
      </c>
      <c r="M31" s="227"/>
      <c r="N31" s="205">
        <f t="shared" si="0"/>
        <v>2</v>
      </c>
      <c r="O31" s="227"/>
      <c r="P31" s="227"/>
      <c r="Q31" s="228"/>
      <c r="R31" s="208">
        <f t="shared" si="1"/>
        <v>2</v>
      </c>
      <c r="S31" s="205"/>
      <c r="T31" s="205"/>
      <c r="U31" s="205">
        <f t="shared" si="2"/>
        <v>2</v>
      </c>
      <c r="V31" s="205"/>
      <c r="W31" s="205"/>
      <c r="X31" s="206"/>
      <c r="Y31" s="208">
        <f t="shared" si="3"/>
        <v>2</v>
      </c>
      <c r="Z31" s="205"/>
      <c r="AA31" s="205"/>
      <c r="AB31" s="206">
        <f t="shared" si="4"/>
        <v>2</v>
      </c>
    </row>
    <row r="32" spans="1:28" ht="14.25" customHeight="1" x14ac:dyDescent="0.25">
      <c r="A32" s="186" t="s">
        <v>39</v>
      </c>
      <c r="B32" s="203" t="s">
        <v>326</v>
      </c>
      <c r="C32" s="204"/>
      <c r="D32" s="233"/>
      <c r="E32" s="233"/>
      <c r="F32" s="234"/>
      <c r="G32" s="235"/>
      <c r="H32" s="233"/>
      <c r="I32" s="205"/>
      <c r="J32" s="205"/>
      <c r="K32" s="206"/>
      <c r="L32" s="208">
        <f>SUM(L22:L31)</f>
        <v>61</v>
      </c>
      <c r="M32" s="227">
        <f t="shared" ref="M32:AB32" si="5">SUM(M22:M31)</f>
        <v>0</v>
      </c>
      <c r="N32" s="205">
        <f t="shared" si="5"/>
        <v>61</v>
      </c>
      <c r="O32" s="227">
        <f t="shared" si="5"/>
        <v>0</v>
      </c>
      <c r="P32" s="227">
        <f t="shared" si="5"/>
        <v>0</v>
      </c>
      <c r="Q32" s="206">
        <f t="shared" si="5"/>
        <v>0</v>
      </c>
      <c r="R32" s="236">
        <f>SUM(R22:R31)</f>
        <v>61</v>
      </c>
      <c r="S32" s="227">
        <f t="shared" si="5"/>
        <v>0</v>
      </c>
      <c r="T32" s="227">
        <f t="shared" si="5"/>
        <v>0</v>
      </c>
      <c r="U32" s="205">
        <f t="shared" si="5"/>
        <v>61</v>
      </c>
      <c r="V32" s="227">
        <f t="shared" si="5"/>
        <v>0</v>
      </c>
      <c r="W32" s="227">
        <f t="shared" si="5"/>
        <v>0</v>
      </c>
      <c r="X32" s="206">
        <f t="shared" si="5"/>
        <v>0</v>
      </c>
      <c r="Y32" s="208">
        <f t="shared" si="5"/>
        <v>61</v>
      </c>
      <c r="Z32" s="227">
        <f t="shared" si="5"/>
        <v>0</v>
      </c>
      <c r="AA32" s="227">
        <f t="shared" si="5"/>
        <v>0</v>
      </c>
      <c r="AB32" s="206">
        <f t="shared" si="5"/>
        <v>61</v>
      </c>
    </row>
    <row r="33" spans="1:28" ht="14.45" customHeight="1" x14ac:dyDescent="0.25">
      <c r="A33" s="212"/>
      <c r="B33" s="269"/>
      <c r="C33" s="270"/>
      <c r="D33" s="247"/>
      <c r="E33" s="247"/>
      <c r="F33" s="248"/>
      <c r="G33" s="247"/>
      <c r="H33" s="247"/>
      <c r="I33" s="249"/>
      <c r="J33" s="249"/>
      <c r="K33" s="250"/>
      <c r="L33" s="254"/>
      <c r="M33" s="252"/>
      <c r="N33" s="252"/>
      <c r="O33" s="252"/>
      <c r="P33" s="252"/>
      <c r="Q33" s="253"/>
      <c r="R33" s="254"/>
      <c r="S33" s="252"/>
      <c r="T33" s="252"/>
      <c r="U33" s="252"/>
      <c r="V33" s="252"/>
      <c r="W33" s="252"/>
      <c r="X33" s="253"/>
      <c r="Y33" s="271"/>
      <c r="Z33" s="272"/>
      <c r="AA33" s="272"/>
      <c r="AB33" s="253"/>
    </row>
    <row r="34" spans="1:28" ht="14.45" customHeight="1" x14ac:dyDescent="0.25">
      <c r="A34" s="273"/>
      <c r="B34" s="211" t="s">
        <v>327</v>
      </c>
      <c r="C34" s="270"/>
      <c r="D34" s="247"/>
      <c r="E34" s="247"/>
      <c r="F34" s="248"/>
      <c r="G34" s="247"/>
      <c r="H34" s="247"/>
      <c r="I34" s="249"/>
      <c r="J34" s="249"/>
      <c r="K34" s="250"/>
      <c r="L34" s="254"/>
      <c r="M34" s="252"/>
      <c r="N34" s="252"/>
      <c r="O34" s="252"/>
      <c r="P34" s="252"/>
      <c r="Q34" s="253"/>
      <c r="R34" s="254"/>
      <c r="S34" s="252"/>
      <c r="T34" s="252"/>
      <c r="U34" s="252"/>
      <c r="V34" s="252"/>
      <c r="W34" s="252"/>
      <c r="X34" s="253"/>
      <c r="Y34" s="271"/>
      <c r="Z34" s="272"/>
      <c r="AA34" s="272"/>
      <c r="AB34" s="274"/>
    </row>
    <row r="35" spans="1:28" ht="14.45" customHeight="1" x14ac:dyDescent="0.25">
      <c r="A35" s="273" t="s">
        <v>41</v>
      </c>
      <c r="B35" s="275" t="s">
        <v>328</v>
      </c>
      <c r="C35" s="276">
        <v>1</v>
      </c>
      <c r="D35" s="277">
        <f>C35</f>
        <v>1</v>
      </c>
      <c r="E35" s="278"/>
      <c r="F35" s="279"/>
      <c r="G35" s="280"/>
      <c r="H35" s="278"/>
      <c r="I35" s="277"/>
      <c r="J35" s="277"/>
      <c r="K35" s="281"/>
      <c r="L35" s="282"/>
      <c r="M35" s="283"/>
      <c r="N35" s="283"/>
      <c r="O35" s="283"/>
      <c r="P35" s="283"/>
      <c r="Q35" s="284"/>
      <c r="R35" s="282">
        <f>D35</f>
        <v>1</v>
      </c>
      <c r="S35" s="283"/>
      <c r="T35" s="283"/>
      <c r="U35" s="283">
        <f>R35</f>
        <v>1</v>
      </c>
      <c r="V35" s="283"/>
      <c r="W35" s="283"/>
      <c r="X35" s="284"/>
      <c r="Y35" s="285">
        <f>R35+V35</f>
        <v>1</v>
      </c>
      <c r="Z35" s="286"/>
      <c r="AA35" s="286"/>
      <c r="AB35" s="287">
        <f>Y35</f>
        <v>1</v>
      </c>
    </row>
    <row r="36" spans="1:28" ht="27" customHeight="1" x14ac:dyDescent="0.25">
      <c r="A36" s="224"/>
      <c r="B36" s="245" t="s">
        <v>329</v>
      </c>
      <c r="C36" s="276"/>
      <c r="D36" s="277"/>
      <c r="E36" s="278"/>
      <c r="F36" s="279"/>
      <c r="G36" s="288"/>
      <c r="H36" s="289"/>
      <c r="I36" s="290"/>
      <c r="J36" s="290"/>
      <c r="K36" s="291"/>
      <c r="L36" s="292"/>
      <c r="M36" s="293"/>
      <c r="N36" s="283"/>
      <c r="O36" s="293"/>
      <c r="P36" s="293"/>
      <c r="Q36" s="294"/>
      <c r="R36" s="282"/>
      <c r="S36" s="283"/>
      <c r="T36" s="283"/>
      <c r="U36" s="283"/>
      <c r="V36" s="283"/>
      <c r="W36" s="283"/>
      <c r="X36" s="284"/>
      <c r="Y36" s="285"/>
      <c r="Z36" s="286"/>
      <c r="AA36" s="286"/>
      <c r="AB36" s="287"/>
    </row>
    <row r="37" spans="1:28" ht="14.45" customHeight="1" x14ac:dyDescent="0.25">
      <c r="A37" s="224" t="s">
        <v>43</v>
      </c>
      <c r="B37" s="295" t="s">
        <v>330</v>
      </c>
      <c r="C37" s="276">
        <v>4</v>
      </c>
      <c r="D37" s="277">
        <f>C37</f>
        <v>4</v>
      </c>
      <c r="E37" s="277"/>
      <c r="F37" s="281"/>
      <c r="G37" s="280"/>
      <c r="H37" s="278"/>
      <c r="I37" s="277"/>
      <c r="J37" s="277"/>
      <c r="K37" s="281"/>
      <c r="L37" s="282"/>
      <c r="M37" s="283"/>
      <c r="N37" s="283"/>
      <c r="O37" s="283"/>
      <c r="P37" s="283"/>
      <c r="Q37" s="284"/>
      <c r="R37" s="282">
        <f>D37</f>
        <v>4</v>
      </c>
      <c r="S37" s="283"/>
      <c r="T37" s="283"/>
      <c r="U37" s="283">
        <f>R37</f>
        <v>4</v>
      </c>
      <c r="V37" s="283">
        <f>E37</f>
        <v>0</v>
      </c>
      <c r="W37" s="283"/>
      <c r="X37" s="284">
        <f>F37</f>
        <v>0</v>
      </c>
      <c r="Y37" s="285">
        <f>R37+V37</f>
        <v>4</v>
      </c>
      <c r="Z37" s="286"/>
      <c r="AA37" s="286"/>
      <c r="AB37" s="287">
        <f>Y37</f>
        <v>4</v>
      </c>
    </row>
    <row r="38" spans="1:28" ht="14.45" customHeight="1" x14ac:dyDescent="0.25">
      <c r="A38" s="224"/>
      <c r="B38" s="296" t="s">
        <v>331</v>
      </c>
      <c r="C38" s="276"/>
      <c r="D38" s="277"/>
      <c r="E38" s="278"/>
      <c r="F38" s="279"/>
      <c r="G38" s="280"/>
      <c r="H38" s="278"/>
      <c r="I38" s="277"/>
      <c r="J38" s="277"/>
      <c r="K38" s="281"/>
      <c r="L38" s="282"/>
      <c r="M38" s="283"/>
      <c r="N38" s="283"/>
      <c r="O38" s="283"/>
      <c r="P38" s="283"/>
      <c r="Q38" s="284"/>
      <c r="R38" s="282"/>
      <c r="S38" s="283"/>
      <c r="T38" s="283"/>
      <c r="U38" s="283"/>
      <c r="V38" s="283"/>
      <c r="W38" s="283"/>
      <c r="X38" s="284"/>
      <c r="Y38" s="285"/>
      <c r="Z38" s="286"/>
      <c r="AA38" s="286"/>
      <c r="AB38" s="287"/>
    </row>
    <row r="39" spans="1:28" ht="14.45" customHeight="1" x14ac:dyDescent="0.25">
      <c r="A39" s="224" t="s">
        <v>44</v>
      </c>
      <c r="B39" s="295" t="s">
        <v>332</v>
      </c>
      <c r="C39" s="276">
        <v>1</v>
      </c>
      <c r="D39" s="277">
        <f>C39</f>
        <v>1</v>
      </c>
      <c r="E39" s="278"/>
      <c r="F39" s="279"/>
      <c r="G39" s="280"/>
      <c r="H39" s="278"/>
      <c r="I39" s="277"/>
      <c r="J39" s="277"/>
      <c r="K39" s="281"/>
      <c r="L39" s="282"/>
      <c r="M39" s="283"/>
      <c r="N39" s="283"/>
      <c r="O39" s="283"/>
      <c r="P39" s="283"/>
      <c r="Q39" s="284"/>
      <c r="R39" s="282">
        <f>D39</f>
        <v>1</v>
      </c>
      <c r="S39" s="283"/>
      <c r="T39" s="283"/>
      <c r="U39" s="283">
        <f>R39</f>
        <v>1</v>
      </c>
      <c r="V39" s="283"/>
      <c r="W39" s="283"/>
      <c r="X39" s="284"/>
      <c r="Y39" s="285">
        <f>R39+V39</f>
        <v>1</v>
      </c>
      <c r="Z39" s="286"/>
      <c r="AA39" s="286"/>
      <c r="AB39" s="287">
        <f>Y39</f>
        <v>1</v>
      </c>
    </row>
    <row r="40" spans="1:28" ht="14.45" customHeight="1" x14ac:dyDescent="0.25">
      <c r="A40" s="224"/>
      <c r="B40" s="296" t="s">
        <v>333</v>
      </c>
      <c r="C40" s="276"/>
      <c r="D40" s="277"/>
      <c r="E40" s="278"/>
      <c r="F40" s="279"/>
      <c r="G40" s="280"/>
      <c r="H40" s="278"/>
      <c r="I40" s="277"/>
      <c r="J40" s="277"/>
      <c r="K40" s="281"/>
      <c r="L40" s="282"/>
      <c r="M40" s="283"/>
      <c r="N40" s="283"/>
      <c r="O40" s="283"/>
      <c r="P40" s="283"/>
      <c r="Q40" s="284"/>
      <c r="R40" s="282"/>
      <c r="S40" s="283"/>
      <c r="T40" s="283"/>
      <c r="U40" s="283"/>
      <c r="V40" s="283"/>
      <c r="W40" s="283"/>
      <c r="X40" s="284"/>
      <c r="Y40" s="285"/>
      <c r="Z40" s="286"/>
      <c r="AA40" s="286"/>
      <c r="AB40" s="287"/>
    </row>
    <row r="41" spans="1:28" ht="14.45" customHeight="1" x14ac:dyDescent="0.25">
      <c r="A41" s="224" t="s">
        <v>46</v>
      </c>
      <c r="B41" s="295" t="s">
        <v>334</v>
      </c>
      <c r="C41" s="276">
        <v>1</v>
      </c>
      <c r="D41" s="277">
        <f>C41</f>
        <v>1</v>
      </c>
      <c r="E41" s="278"/>
      <c r="F41" s="279"/>
      <c r="G41" s="280"/>
      <c r="H41" s="278"/>
      <c r="I41" s="277"/>
      <c r="J41" s="277"/>
      <c r="K41" s="281"/>
      <c r="L41" s="282"/>
      <c r="M41" s="283"/>
      <c r="N41" s="283"/>
      <c r="O41" s="283"/>
      <c r="P41" s="283"/>
      <c r="Q41" s="284"/>
      <c r="R41" s="282">
        <f>D41</f>
        <v>1</v>
      </c>
      <c r="S41" s="283"/>
      <c r="T41" s="283"/>
      <c r="U41" s="283">
        <f>R41</f>
        <v>1</v>
      </c>
      <c r="V41" s="283"/>
      <c r="W41" s="283"/>
      <c r="X41" s="284"/>
      <c r="Y41" s="285">
        <f>R41+V41</f>
        <v>1</v>
      </c>
      <c r="Z41" s="286"/>
      <c r="AA41" s="286"/>
      <c r="AB41" s="287">
        <f>Y41</f>
        <v>1</v>
      </c>
    </row>
    <row r="42" spans="1:28" s="211" customFormat="1" ht="14.45" customHeight="1" x14ac:dyDescent="0.25">
      <c r="A42" s="186" t="s">
        <v>47</v>
      </c>
      <c r="B42" s="297" t="s">
        <v>335</v>
      </c>
      <c r="C42" s="298">
        <f>SUM(C35:C41)</f>
        <v>7</v>
      </c>
      <c r="D42" s="299">
        <f t="shared" ref="D42:F42" si="6">SUM(D35:D41)</f>
        <v>7</v>
      </c>
      <c r="E42" s="299">
        <f t="shared" si="6"/>
        <v>0</v>
      </c>
      <c r="F42" s="300">
        <f t="shared" si="6"/>
        <v>0</v>
      </c>
      <c r="G42" s="301"/>
      <c r="H42" s="302"/>
      <c r="I42" s="303"/>
      <c r="J42" s="303"/>
      <c r="K42" s="304"/>
      <c r="L42" s="305"/>
      <c r="M42" s="303"/>
      <c r="N42" s="303"/>
      <c r="O42" s="306"/>
      <c r="P42" s="306"/>
      <c r="Q42" s="304"/>
      <c r="R42" s="305">
        <f>D42</f>
        <v>7</v>
      </c>
      <c r="S42" s="303"/>
      <c r="T42" s="303"/>
      <c r="U42" s="303">
        <f>R42</f>
        <v>7</v>
      </c>
      <c r="V42" s="303">
        <f>SUM(V35:V41)</f>
        <v>0</v>
      </c>
      <c r="W42" s="303"/>
      <c r="X42" s="304">
        <f>SUM(X35:X41)</f>
        <v>0</v>
      </c>
      <c r="Y42" s="307">
        <f>R42+V42</f>
        <v>7</v>
      </c>
      <c r="Z42" s="308"/>
      <c r="AA42" s="308"/>
      <c r="AB42" s="309">
        <f>Y42</f>
        <v>7</v>
      </c>
    </row>
    <row r="43" spans="1:28" ht="14.45" customHeight="1" x14ac:dyDescent="0.25">
      <c r="A43" s="224"/>
      <c r="B43" s="310"/>
      <c r="C43" s="311"/>
      <c r="D43" s="312"/>
      <c r="E43" s="312"/>
      <c r="F43" s="313"/>
      <c r="G43" s="312"/>
      <c r="H43" s="312"/>
      <c r="I43" s="314"/>
      <c r="J43" s="314"/>
      <c r="K43" s="315"/>
      <c r="L43" s="316"/>
      <c r="M43" s="317"/>
      <c r="N43" s="317"/>
      <c r="O43" s="317"/>
      <c r="P43" s="317"/>
      <c r="Q43" s="318"/>
      <c r="R43" s="316"/>
      <c r="S43" s="317"/>
      <c r="T43" s="317"/>
      <c r="U43" s="317"/>
      <c r="V43" s="317"/>
      <c r="W43" s="317"/>
      <c r="X43" s="318"/>
      <c r="Y43" s="316"/>
      <c r="Z43" s="317"/>
      <c r="AA43" s="317"/>
      <c r="AB43" s="318"/>
    </row>
    <row r="44" spans="1:28" ht="14.45" customHeight="1" x14ac:dyDescent="0.25">
      <c r="A44" s="212"/>
      <c r="B44" s="245"/>
      <c r="C44" s="246"/>
      <c r="D44" s="247"/>
      <c r="E44" s="247"/>
      <c r="F44" s="248"/>
      <c r="G44" s="247"/>
      <c r="H44" s="247"/>
      <c r="I44" s="249"/>
      <c r="J44" s="249"/>
      <c r="K44" s="250"/>
      <c r="L44" s="251"/>
      <c r="M44" s="249"/>
      <c r="N44" s="249"/>
      <c r="O44" s="249"/>
      <c r="P44" s="249"/>
      <c r="Q44" s="250"/>
      <c r="R44" s="251"/>
      <c r="S44" s="249"/>
      <c r="T44" s="249"/>
      <c r="U44" s="217"/>
      <c r="V44" s="217"/>
      <c r="W44" s="217"/>
      <c r="X44" s="218"/>
      <c r="Y44" s="256"/>
      <c r="Z44" s="217"/>
      <c r="AA44" s="217"/>
      <c r="AB44" s="218"/>
    </row>
    <row r="45" spans="1:28" ht="15.75" customHeight="1" x14ac:dyDescent="0.25">
      <c r="A45" s="186" t="s">
        <v>135</v>
      </c>
      <c r="B45" s="203" t="s">
        <v>336</v>
      </c>
      <c r="C45" s="204">
        <f>C18+C32+C42</f>
        <v>7</v>
      </c>
      <c r="D45" s="319">
        <f t="shared" ref="D45:AB45" si="7">D18+D32+D42</f>
        <v>7</v>
      </c>
      <c r="E45" s="319">
        <f t="shared" si="7"/>
        <v>0</v>
      </c>
      <c r="F45" s="320">
        <f t="shared" si="7"/>
        <v>0</v>
      </c>
      <c r="G45" s="321">
        <f t="shared" si="7"/>
        <v>0</v>
      </c>
      <c r="H45" s="319">
        <f t="shared" si="7"/>
        <v>0</v>
      </c>
      <c r="I45" s="319">
        <f t="shared" si="7"/>
        <v>0</v>
      </c>
      <c r="J45" s="319">
        <f t="shared" si="7"/>
        <v>0</v>
      </c>
      <c r="K45" s="320">
        <f t="shared" si="7"/>
        <v>0</v>
      </c>
      <c r="L45" s="204">
        <f t="shared" si="7"/>
        <v>112</v>
      </c>
      <c r="M45" s="319">
        <f t="shared" si="7"/>
        <v>0</v>
      </c>
      <c r="N45" s="319">
        <f t="shared" si="7"/>
        <v>112</v>
      </c>
      <c r="O45" s="319">
        <f t="shared" si="7"/>
        <v>0</v>
      </c>
      <c r="P45" s="319">
        <f t="shared" si="7"/>
        <v>0</v>
      </c>
      <c r="Q45" s="320">
        <f t="shared" si="7"/>
        <v>0</v>
      </c>
      <c r="R45" s="322">
        <f>R18+R32+R42</f>
        <v>119</v>
      </c>
      <c r="S45" s="319">
        <f t="shared" si="7"/>
        <v>0</v>
      </c>
      <c r="T45" s="319">
        <f t="shared" si="7"/>
        <v>0</v>
      </c>
      <c r="U45" s="319">
        <f t="shared" si="7"/>
        <v>119</v>
      </c>
      <c r="V45" s="319">
        <f>V18+V32+V42</f>
        <v>0</v>
      </c>
      <c r="W45" s="319">
        <f t="shared" si="7"/>
        <v>0</v>
      </c>
      <c r="X45" s="320">
        <f t="shared" si="7"/>
        <v>0</v>
      </c>
      <c r="Y45" s="204">
        <f t="shared" si="7"/>
        <v>119</v>
      </c>
      <c r="Z45" s="319">
        <f t="shared" si="7"/>
        <v>0</v>
      </c>
      <c r="AA45" s="319">
        <f t="shared" si="7"/>
        <v>0</v>
      </c>
      <c r="AB45" s="323">
        <f t="shared" si="7"/>
        <v>119</v>
      </c>
    </row>
    <row r="46" spans="1:28" ht="14.45" customHeight="1" x14ac:dyDescent="0.25">
      <c r="A46" s="324"/>
      <c r="B46" s="215"/>
      <c r="C46" s="216"/>
      <c r="D46" s="217"/>
      <c r="E46" s="217"/>
      <c r="F46" s="218"/>
      <c r="G46" s="217"/>
      <c r="H46" s="217"/>
      <c r="I46" s="219"/>
      <c r="J46" s="219"/>
      <c r="K46" s="220"/>
      <c r="L46" s="221"/>
      <c r="M46" s="219"/>
      <c r="N46" s="217"/>
      <c r="O46" s="325"/>
      <c r="P46" s="325"/>
      <c r="Q46" s="218"/>
      <c r="R46" s="256"/>
      <c r="S46" s="252"/>
      <c r="T46" s="252"/>
      <c r="U46" s="326"/>
      <c r="V46" s="327"/>
      <c r="W46" s="327"/>
      <c r="X46" s="328"/>
      <c r="Y46" s="329"/>
      <c r="Z46" s="330"/>
      <c r="AA46" s="330"/>
      <c r="AB46" s="331"/>
    </row>
    <row r="47" spans="1:28" ht="14.45" customHeight="1" thickBot="1" x14ac:dyDescent="0.3">
      <c r="A47" s="332" t="s">
        <v>53</v>
      </c>
      <c r="B47" s="333" t="s">
        <v>337</v>
      </c>
      <c r="C47" s="334">
        <f t="shared" ref="C47:AB47" si="8">C10+C12+C45</f>
        <v>12</v>
      </c>
      <c r="D47" s="335">
        <f t="shared" si="8"/>
        <v>12</v>
      </c>
      <c r="E47" s="335">
        <f t="shared" si="8"/>
        <v>2</v>
      </c>
      <c r="F47" s="336">
        <f t="shared" si="8"/>
        <v>2</v>
      </c>
      <c r="G47" s="337">
        <f t="shared" si="8"/>
        <v>30</v>
      </c>
      <c r="H47" s="335">
        <f t="shared" si="8"/>
        <v>0</v>
      </c>
      <c r="I47" s="335">
        <f t="shared" si="8"/>
        <v>30</v>
      </c>
      <c r="J47" s="335">
        <f t="shared" si="8"/>
        <v>0</v>
      </c>
      <c r="K47" s="336">
        <f t="shared" si="8"/>
        <v>0</v>
      </c>
      <c r="L47" s="334">
        <f t="shared" si="8"/>
        <v>112</v>
      </c>
      <c r="M47" s="335">
        <f t="shared" si="8"/>
        <v>0</v>
      </c>
      <c r="N47" s="335">
        <f t="shared" si="8"/>
        <v>112</v>
      </c>
      <c r="O47" s="335">
        <f t="shared" si="8"/>
        <v>0</v>
      </c>
      <c r="P47" s="335">
        <f t="shared" si="8"/>
        <v>0</v>
      </c>
      <c r="Q47" s="336">
        <f t="shared" si="8"/>
        <v>0</v>
      </c>
      <c r="R47" s="334">
        <f t="shared" si="8"/>
        <v>154</v>
      </c>
      <c r="S47" s="335">
        <f t="shared" si="8"/>
        <v>0</v>
      </c>
      <c r="T47" s="335">
        <f t="shared" si="8"/>
        <v>0</v>
      </c>
      <c r="U47" s="335">
        <f t="shared" si="8"/>
        <v>154</v>
      </c>
      <c r="V47" s="335">
        <f t="shared" si="8"/>
        <v>2</v>
      </c>
      <c r="W47" s="335">
        <f t="shared" si="8"/>
        <v>0</v>
      </c>
      <c r="X47" s="336">
        <f t="shared" si="8"/>
        <v>2</v>
      </c>
      <c r="Y47" s="334">
        <f t="shared" si="8"/>
        <v>156</v>
      </c>
      <c r="Z47" s="335">
        <f t="shared" si="8"/>
        <v>0</v>
      </c>
      <c r="AA47" s="335">
        <f t="shared" si="8"/>
        <v>0</v>
      </c>
      <c r="AB47" s="338">
        <f t="shared" si="8"/>
        <v>156</v>
      </c>
    </row>
    <row r="48" spans="1:28" ht="15.75" customHeight="1" x14ac:dyDescent="0.25">
      <c r="B48" s="269"/>
      <c r="C48" s="339"/>
      <c r="D48" s="252"/>
      <c r="E48" s="252"/>
      <c r="F48" s="252"/>
      <c r="G48" s="252"/>
      <c r="H48" s="252"/>
      <c r="I48" s="252"/>
      <c r="J48" s="252"/>
      <c r="K48" s="252"/>
      <c r="L48" s="252"/>
      <c r="M48" s="252"/>
      <c r="N48" s="252"/>
      <c r="O48" s="252"/>
      <c r="P48" s="252"/>
      <c r="Q48" s="252"/>
      <c r="R48" s="340"/>
      <c r="S48" s="340"/>
      <c r="T48" s="340"/>
      <c r="U48" s="340"/>
      <c r="V48" s="252"/>
      <c r="W48" s="252"/>
      <c r="X48" s="252"/>
      <c r="Y48" s="252"/>
      <c r="Z48" s="252"/>
      <c r="AA48" s="252"/>
      <c r="AB48" s="252"/>
    </row>
    <row r="49" ht="13.9" customHeight="1" x14ac:dyDescent="0.25"/>
  </sheetData>
  <mergeCells count="27">
    <mergeCell ref="A1:AB1"/>
    <mergeCell ref="A2:AB2"/>
    <mergeCell ref="A3:AB3"/>
    <mergeCell ref="A5:A8"/>
    <mergeCell ref="C5:D5"/>
    <mergeCell ref="E5:F5"/>
    <mergeCell ref="G5:I5"/>
    <mergeCell ref="J5:K5"/>
    <mergeCell ref="L5:N5"/>
    <mergeCell ref="O5:Q5"/>
    <mergeCell ref="R5:U5"/>
    <mergeCell ref="V5:X5"/>
    <mergeCell ref="Y5:AB5"/>
    <mergeCell ref="B6:B8"/>
    <mergeCell ref="C6:F6"/>
    <mergeCell ref="G6:K6"/>
    <mergeCell ref="L6:Q6"/>
    <mergeCell ref="R6:X6"/>
    <mergeCell ref="Y6:AB7"/>
    <mergeCell ref="C7:D7"/>
    <mergeCell ref="V7:X7"/>
    <mergeCell ref="E7:F7"/>
    <mergeCell ref="G7:I7"/>
    <mergeCell ref="J7:K7"/>
    <mergeCell ref="L7:N7"/>
    <mergeCell ref="O7:Q7"/>
    <mergeCell ref="R7:U7"/>
  </mergeCells>
  <pageMargins left="0.70866141732283472" right="0.70866141732283472" top="0.74803149606299213" bottom="0.74803149606299213" header="0.31496062992125984" footer="0.31496062992125984"/>
  <pageSetup paperSize="9" scale="58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D44EE3-1C2E-44F7-8512-A863DF590BE4}">
  <sheetPr codeName="Munka17">
    <tabColor rgb="FF00B050"/>
    <pageSetUpPr fitToPage="1"/>
  </sheetPr>
  <dimension ref="A1:H105"/>
  <sheetViews>
    <sheetView workbookViewId="0">
      <selection activeCell="H1" sqref="H1:H1048576"/>
    </sheetView>
  </sheetViews>
  <sheetFormatPr defaultColWidth="9.140625" defaultRowHeight="11.25" x14ac:dyDescent="0.2"/>
  <cols>
    <col min="1" max="1" width="19.42578125" style="54" customWidth="1"/>
    <col min="2" max="2" width="50" style="54" customWidth="1"/>
    <col min="3" max="3" width="15" style="54" customWidth="1"/>
    <col min="4" max="4" width="10.140625" style="54" bestFit="1" customWidth="1"/>
    <col min="5" max="6" width="10.42578125" style="54" bestFit="1" customWidth="1"/>
    <col min="7" max="7" width="10.140625" style="54" bestFit="1" customWidth="1"/>
    <col min="8" max="8" width="17" style="54" hidden="1" customWidth="1"/>
    <col min="9" max="16384" width="9.140625" style="54"/>
  </cols>
  <sheetData>
    <row r="1" spans="1:8" x14ac:dyDescent="0.2">
      <c r="A1" s="342"/>
      <c r="B1" s="66"/>
      <c r="C1" s="66"/>
      <c r="D1" s="66"/>
      <c r="E1" s="66"/>
      <c r="F1" s="66"/>
      <c r="G1" s="66"/>
    </row>
    <row r="2" spans="1:8" x14ac:dyDescent="0.2">
      <c r="A2" s="1112" t="s">
        <v>849</v>
      </c>
      <c r="B2" s="1112"/>
      <c r="C2" s="1112"/>
      <c r="D2" s="1112"/>
      <c r="E2" s="1112"/>
      <c r="F2" s="1112"/>
      <c r="G2" s="1112"/>
      <c r="H2" s="1112"/>
    </row>
    <row r="3" spans="1:8" ht="12" customHeight="1" x14ac:dyDescent="0.2">
      <c r="A3" s="1236" t="s">
        <v>160</v>
      </c>
      <c r="B3" s="1236"/>
      <c r="C3" s="1236"/>
      <c r="D3" s="1236"/>
      <c r="E3" s="1236"/>
      <c r="F3" s="1236"/>
      <c r="G3" s="1236"/>
      <c r="H3" s="1236"/>
    </row>
    <row r="4" spans="1:8" ht="12" customHeight="1" x14ac:dyDescent="0.2">
      <c r="A4" s="1237" t="s">
        <v>338</v>
      </c>
      <c r="B4" s="1237"/>
      <c r="C4" s="1237"/>
      <c r="D4" s="1237"/>
      <c r="E4" s="1237"/>
      <c r="F4" s="1237"/>
      <c r="G4" s="1237"/>
      <c r="H4" s="1237"/>
    </row>
    <row r="5" spans="1:8" ht="12" customHeight="1" x14ac:dyDescent="0.2">
      <c r="A5" s="1237" t="s">
        <v>339</v>
      </c>
      <c r="B5" s="1237"/>
      <c r="C5" s="1237"/>
      <c r="D5" s="1237"/>
      <c r="E5" s="1237"/>
      <c r="F5" s="1237"/>
      <c r="G5" s="1237"/>
      <c r="H5" s="1237"/>
    </row>
    <row r="6" spans="1:8" ht="12" customHeight="1" x14ac:dyDescent="0.2">
      <c r="A6" s="1238" t="s">
        <v>340</v>
      </c>
      <c r="B6" s="1238"/>
      <c r="C6" s="1238"/>
      <c r="D6" s="1238"/>
      <c r="E6" s="1238"/>
      <c r="F6" s="1238"/>
      <c r="G6" s="1238"/>
    </row>
    <row r="7" spans="1:8" ht="12" customHeight="1" x14ac:dyDescent="0.2">
      <c r="A7" s="345" t="s">
        <v>163</v>
      </c>
      <c r="B7" s="345" t="s">
        <v>164</v>
      </c>
      <c r="C7" s="345" t="s">
        <v>165</v>
      </c>
      <c r="D7" s="345" t="s">
        <v>166</v>
      </c>
      <c r="E7" s="345" t="s">
        <v>294</v>
      </c>
      <c r="F7" s="345" t="s">
        <v>295</v>
      </c>
      <c r="G7" s="345" t="s">
        <v>296</v>
      </c>
      <c r="H7" s="346" t="s">
        <v>297</v>
      </c>
    </row>
    <row r="8" spans="1:8" ht="12" customHeight="1" x14ac:dyDescent="0.2">
      <c r="A8" s="1234" t="s">
        <v>341</v>
      </c>
      <c r="B8" s="1235" t="s">
        <v>342</v>
      </c>
      <c r="C8" s="1235" t="s">
        <v>343</v>
      </c>
      <c r="D8" s="347"/>
      <c r="E8" s="348"/>
      <c r="F8" s="348"/>
    </row>
    <row r="9" spans="1:8" ht="12" customHeight="1" x14ac:dyDescent="0.2">
      <c r="A9" s="1234"/>
      <c r="B9" s="1235"/>
      <c r="C9" s="1235"/>
      <c r="D9" s="349" t="s">
        <v>485</v>
      </c>
      <c r="E9" s="349" t="s">
        <v>344</v>
      </c>
      <c r="F9" s="349" t="s">
        <v>345</v>
      </c>
      <c r="G9" s="349" t="s">
        <v>346</v>
      </c>
      <c r="H9" s="349" t="s">
        <v>347</v>
      </c>
    </row>
    <row r="10" spans="1:8" ht="12" customHeight="1" x14ac:dyDescent="0.2">
      <c r="A10" s="350" t="s">
        <v>348</v>
      </c>
      <c r="B10" s="351"/>
      <c r="C10" s="351"/>
    </row>
    <row r="11" spans="1:8" ht="12" customHeight="1" x14ac:dyDescent="0.2">
      <c r="A11" s="350"/>
      <c r="B11" s="351"/>
      <c r="C11" s="351"/>
    </row>
    <row r="12" spans="1:8" ht="12" customHeight="1" x14ac:dyDescent="0.2">
      <c r="A12" s="350" t="s">
        <v>349</v>
      </c>
      <c r="B12" s="351"/>
      <c r="C12" s="351"/>
    </row>
    <row r="13" spans="1:8" ht="12" customHeight="1" x14ac:dyDescent="0.2">
      <c r="A13" s="352" t="s">
        <v>350</v>
      </c>
      <c r="B13" s="353" t="s">
        <v>351</v>
      </c>
      <c r="C13" s="344" t="s">
        <v>352</v>
      </c>
      <c r="D13" s="354">
        <v>300</v>
      </c>
      <c r="E13" s="354">
        <v>300</v>
      </c>
      <c r="F13" s="354">
        <v>300</v>
      </c>
      <c r="G13" s="354">
        <v>300</v>
      </c>
    </row>
    <row r="14" spans="1:8" ht="12" customHeight="1" x14ac:dyDescent="0.2">
      <c r="A14" s="355" t="s">
        <v>353</v>
      </c>
      <c r="B14" s="356" t="s">
        <v>354</v>
      </c>
      <c r="C14" s="344" t="s">
        <v>352</v>
      </c>
      <c r="D14" s="357">
        <v>100</v>
      </c>
      <c r="E14" s="357">
        <v>100</v>
      </c>
      <c r="F14" s="357">
        <v>100</v>
      </c>
      <c r="G14" s="357">
        <v>100</v>
      </c>
    </row>
    <row r="15" spans="1:8" ht="12" customHeight="1" x14ac:dyDescent="0.2">
      <c r="A15" s="355" t="s">
        <v>355</v>
      </c>
      <c r="B15" s="356" t="s">
        <v>356</v>
      </c>
      <c r="C15" s="344" t="s">
        <v>352</v>
      </c>
      <c r="D15" s="357">
        <v>10</v>
      </c>
      <c r="E15" s="357">
        <v>10</v>
      </c>
      <c r="F15" s="357">
        <v>10</v>
      </c>
      <c r="G15" s="357">
        <v>10</v>
      </c>
    </row>
    <row r="16" spans="1:8" ht="12" customHeight="1" x14ac:dyDescent="0.2">
      <c r="A16" s="355" t="s">
        <v>357</v>
      </c>
      <c r="B16" s="356" t="s">
        <v>358</v>
      </c>
      <c r="C16" s="358" t="s">
        <v>352</v>
      </c>
      <c r="D16" s="357">
        <v>900</v>
      </c>
      <c r="E16" s="357">
        <v>900</v>
      </c>
      <c r="F16" s="357">
        <v>900</v>
      </c>
      <c r="G16" s="357">
        <v>900</v>
      </c>
    </row>
    <row r="17" spans="1:8" ht="12" customHeight="1" x14ac:dyDescent="0.2">
      <c r="A17" s="355" t="s">
        <v>359</v>
      </c>
      <c r="B17" s="356" t="s">
        <v>360</v>
      </c>
      <c r="C17" s="358" t="s">
        <v>352</v>
      </c>
      <c r="D17" s="357">
        <v>1190</v>
      </c>
      <c r="E17" s="357">
        <v>1190</v>
      </c>
      <c r="F17" s="357">
        <v>1190</v>
      </c>
      <c r="G17" s="357">
        <v>1190</v>
      </c>
    </row>
    <row r="18" spans="1:8" ht="12" customHeight="1" x14ac:dyDescent="0.2">
      <c r="A18" s="355" t="s">
        <v>361</v>
      </c>
      <c r="B18" s="352" t="s">
        <v>362</v>
      </c>
      <c r="C18" s="358" t="s">
        <v>352</v>
      </c>
      <c r="D18" s="359">
        <v>10</v>
      </c>
      <c r="E18" s="359">
        <v>10</v>
      </c>
      <c r="F18" s="359">
        <v>10</v>
      </c>
      <c r="G18" s="359">
        <v>10</v>
      </c>
    </row>
    <row r="19" spans="1:8" x14ac:dyDescent="0.2">
      <c r="A19" s="356"/>
      <c r="B19" s="356" t="s">
        <v>363</v>
      </c>
      <c r="C19" s="358" t="s">
        <v>352</v>
      </c>
      <c r="D19" s="357">
        <v>3300</v>
      </c>
      <c r="E19" s="357">
        <v>3300</v>
      </c>
      <c r="F19" s="357">
        <v>3300</v>
      </c>
      <c r="G19" s="357">
        <v>3300</v>
      </c>
    </row>
    <row r="20" spans="1:8" x14ac:dyDescent="0.2">
      <c r="A20" s="360" t="s">
        <v>364</v>
      </c>
      <c r="B20" s="361" t="s">
        <v>365</v>
      </c>
      <c r="C20" s="362" t="s">
        <v>352</v>
      </c>
      <c r="D20" s="363">
        <v>40</v>
      </c>
      <c r="E20" s="363">
        <v>40</v>
      </c>
      <c r="F20" s="363">
        <v>40</v>
      </c>
      <c r="G20" s="363">
        <v>40</v>
      </c>
    </row>
    <row r="21" spans="1:8" x14ac:dyDescent="0.2">
      <c r="A21" s="360"/>
      <c r="B21" s="364" t="s">
        <v>366</v>
      </c>
      <c r="C21" s="362" t="s">
        <v>352</v>
      </c>
      <c r="D21" s="365">
        <v>15</v>
      </c>
      <c r="E21" s="365">
        <v>15</v>
      </c>
      <c r="F21" s="365">
        <v>15</v>
      </c>
      <c r="G21" s="365">
        <v>15</v>
      </c>
    </row>
    <row r="22" spans="1:8" s="66" customFormat="1" x14ac:dyDescent="0.2">
      <c r="A22" s="360" t="s">
        <v>367</v>
      </c>
      <c r="B22" s="364" t="s">
        <v>368</v>
      </c>
      <c r="C22" s="362" t="s">
        <v>352</v>
      </c>
      <c r="D22" s="365">
        <v>30</v>
      </c>
      <c r="E22" s="365">
        <v>30</v>
      </c>
      <c r="F22" s="365">
        <v>30</v>
      </c>
      <c r="G22" s="365">
        <v>30</v>
      </c>
      <c r="H22" s="54"/>
    </row>
    <row r="23" spans="1:8" x14ac:dyDescent="0.2">
      <c r="A23" s="366" t="s">
        <v>369</v>
      </c>
      <c r="B23" s="366" t="s">
        <v>370</v>
      </c>
      <c r="C23" s="367" t="s">
        <v>352</v>
      </c>
      <c r="D23" s="73">
        <v>904</v>
      </c>
      <c r="E23" s="73">
        <v>904</v>
      </c>
      <c r="F23" s="73">
        <v>904</v>
      </c>
      <c r="G23" s="73">
        <v>904</v>
      </c>
    </row>
    <row r="24" spans="1:8" x14ac:dyDescent="0.2">
      <c r="B24" s="366" t="s">
        <v>371</v>
      </c>
      <c r="C24" s="343" t="s">
        <v>352</v>
      </c>
      <c r="D24" s="73">
        <v>17</v>
      </c>
      <c r="E24" s="73">
        <v>17</v>
      </c>
      <c r="F24" s="73">
        <v>17</v>
      </c>
      <c r="G24" s="73">
        <v>17</v>
      </c>
    </row>
    <row r="25" spans="1:8" x14ac:dyDescent="0.2">
      <c r="B25" s="366" t="s">
        <v>372</v>
      </c>
      <c r="C25" s="343" t="s">
        <v>352</v>
      </c>
      <c r="D25" s="368">
        <v>119</v>
      </c>
      <c r="E25" s="73">
        <v>119</v>
      </c>
      <c r="F25" s="73">
        <v>119</v>
      </c>
      <c r="G25" s="73">
        <v>119</v>
      </c>
    </row>
    <row r="26" spans="1:8" x14ac:dyDescent="0.2">
      <c r="A26" s="369">
        <v>42928</v>
      </c>
      <c r="B26" s="366" t="s">
        <v>373</v>
      </c>
      <c r="C26" s="343" t="s">
        <v>352</v>
      </c>
      <c r="D26" s="73">
        <v>283</v>
      </c>
      <c r="E26" s="73">
        <v>283</v>
      </c>
      <c r="F26" s="73">
        <v>283</v>
      </c>
      <c r="G26" s="73">
        <v>283</v>
      </c>
    </row>
    <row r="27" spans="1:8" x14ac:dyDescent="0.2">
      <c r="A27" s="54" t="s">
        <v>374</v>
      </c>
      <c r="B27" s="366" t="s">
        <v>375</v>
      </c>
      <c r="C27" s="370" t="s">
        <v>352</v>
      </c>
      <c r="D27" s="73">
        <v>11430</v>
      </c>
      <c r="E27" s="73">
        <v>5500</v>
      </c>
      <c r="F27" s="73">
        <v>0</v>
      </c>
      <c r="G27" s="73">
        <f t="shared" ref="G27" si="0">F27</f>
        <v>0</v>
      </c>
    </row>
    <row r="28" spans="1:8" x14ac:dyDescent="0.2">
      <c r="A28" s="54" t="s">
        <v>376</v>
      </c>
      <c r="B28" s="366" t="s">
        <v>377</v>
      </c>
      <c r="C28" s="370" t="s">
        <v>352</v>
      </c>
      <c r="D28" s="73">
        <v>5640</v>
      </c>
      <c r="E28" s="73">
        <v>5640</v>
      </c>
      <c r="F28" s="73">
        <v>5640</v>
      </c>
      <c r="G28" s="73">
        <v>5640</v>
      </c>
    </row>
    <row r="29" spans="1:8" x14ac:dyDescent="0.2">
      <c r="A29" s="66" t="s">
        <v>378</v>
      </c>
      <c r="B29" s="371" t="s">
        <v>379</v>
      </c>
      <c r="C29" s="372" t="s">
        <v>352</v>
      </c>
      <c r="D29" s="66">
        <v>217</v>
      </c>
      <c r="E29" s="66">
        <v>217</v>
      </c>
      <c r="F29" s="66">
        <v>217</v>
      </c>
      <c r="G29" s="66">
        <v>217</v>
      </c>
    </row>
    <row r="30" spans="1:8" x14ac:dyDescent="0.2">
      <c r="A30" s="66"/>
      <c r="B30" s="371" t="s">
        <v>837</v>
      </c>
      <c r="C30" s="372" t="s">
        <v>352</v>
      </c>
      <c r="D30" s="66">
        <v>8500</v>
      </c>
      <c r="E30" s="66">
        <v>0</v>
      </c>
      <c r="F30" s="66">
        <v>0</v>
      </c>
      <c r="G30" s="66">
        <v>0</v>
      </c>
    </row>
    <row r="31" spans="1:8" x14ac:dyDescent="0.2">
      <c r="A31" s="54" t="s">
        <v>380</v>
      </c>
      <c r="B31" s="54" t="s">
        <v>381</v>
      </c>
      <c r="C31" s="343" t="s">
        <v>352</v>
      </c>
      <c r="D31" s="73">
        <v>2286</v>
      </c>
      <c r="E31" s="73">
        <v>2286</v>
      </c>
      <c r="F31" s="73">
        <v>2286</v>
      </c>
      <c r="G31" s="73">
        <v>2286</v>
      </c>
    </row>
    <row r="32" spans="1:8" x14ac:dyDescent="0.2">
      <c r="B32" s="54" t="s">
        <v>836</v>
      </c>
      <c r="C32" s="343" t="s">
        <v>352</v>
      </c>
      <c r="D32" s="73">
        <v>5233</v>
      </c>
      <c r="E32" s="73">
        <v>0</v>
      </c>
      <c r="F32" s="73">
        <v>0</v>
      </c>
      <c r="G32" s="73">
        <v>0</v>
      </c>
    </row>
    <row r="33" spans="1:7" x14ac:dyDescent="0.2">
      <c r="A33" s="373"/>
      <c r="B33" s="54" t="s">
        <v>382</v>
      </c>
      <c r="C33" s="343" t="s">
        <v>352</v>
      </c>
      <c r="D33" s="73">
        <v>0</v>
      </c>
      <c r="E33" s="73">
        <v>5233</v>
      </c>
      <c r="F33" s="73">
        <v>5233</v>
      </c>
      <c r="G33" s="73">
        <v>5233</v>
      </c>
    </row>
    <row r="34" spans="1:7" x14ac:dyDescent="0.2">
      <c r="A34" s="54" t="s">
        <v>383</v>
      </c>
      <c r="B34" s="54" t="s">
        <v>384</v>
      </c>
      <c r="C34" s="370">
        <v>46022</v>
      </c>
      <c r="D34" s="73">
        <v>2640</v>
      </c>
    </row>
    <row r="35" spans="1:7" x14ac:dyDescent="0.2">
      <c r="A35" s="54" t="s">
        <v>385</v>
      </c>
      <c r="B35" s="366" t="s">
        <v>386</v>
      </c>
      <c r="C35" s="370" t="s">
        <v>352</v>
      </c>
      <c r="D35" s="73">
        <v>2400</v>
      </c>
      <c r="E35" s="73">
        <v>2400</v>
      </c>
      <c r="F35" s="73">
        <v>2400</v>
      </c>
      <c r="G35" s="73">
        <v>2400</v>
      </c>
    </row>
    <row r="36" spans="1:7" x14ac:dyDescent="0.2">
      <c r="A36" s="54" t="s">
        <v>387</v>
      </c>
      <c r="B36" s="54" t="s">
        <v>388</v>
      </c>
      <c r="C36" s="374">
        <v>46022</v>
      </c>
      <c r="D36" s="73">
        <v>2235</v>
      </c>
      <c r="E36" s="73"/>
      <c r="F36" s="73"/>
      <c r="G36" s="73"/>
    </row>
    <row r="37" spans="1:7" x14ac:dyDescent="0.2">
      <c r="A37" s="54" t="s">
        <v>389</v>
      </c>
      <c r="B37" s="54" t="s">
        <v>390</v>
      </c>
      <c r="C37" s="374">
        <v>47634</v>
      </c>
      <c r="D37" s="73">
        <v>2500</v>
      </c>
      <c r="E37" s="73">
        <v>2500</v>
      </c>
      <c r="F37" s="73">
        <v>2500</v>
      </c>
      <c r="G37" s="73">
        <v>2500</v>
      </c>
    </row>
    <row r="38" spans="1:7" x14ac:dyDescent="0.2">
      <c r="A38" s="369" t="s">
        <v>391</v>
      </c>
      <c r="B38" s="54" t="s">
        <v>392</v>
      </c>
      <c r="C38" s="370">
        <v>45726</v>
      </c>
      <c r="D38" s="54">
        <v>122</v>
      </c>
    </row>
    <row r="39" spans="1:7" x14ac:dyDescent="0.2">
      <c r="B39" s="54" t="s">
        <v>393</v>
      </c>
      <c r="C39" s="343" t="s">
        <v>352</v>
      </c>
      <c r="D39" s="73">
        <v>3500</v>
      </c>
      <c r="E39" s="73">
        <v>3500</v>
      </c>
      <c r="F39" s="73">
        <v>3500</v>
      </c>
      <c r="G39" s="73">
        <v>3500</v>
      </c>
    </row>
    <row r="40" spans="1:7" x14ac:dyDescent="0.2">
      <c r="A40" s="54" t="s">
        <v>394</v>
      </c>
      <c r="B40" s="54" t="s">
        <v>395</v>
      </c>
      <c r="C40" s="343" t="s">
        <v>352</v>
      </c>
      <c r="D40" s="73">
        <v>780</v>
      </c>
      <c r="E40" s="73">
        <v>780</v>
      </c>
      <c r="F40" s="73">
        <v>780</v>
      </c>
      <c r="G40" s="73">
        <v>780</v>
      </c>
    </row>
    <row r="41" spans="1:7" x14ac:dyDescent="0.2">
      <c r="A41" s="54" t="s">
        <v>396</v>
      </c>
      <c r="B41" s="54" t="s">
        <v>397</v>
      </c>
      <c r="C41" s="370">
        <v>45646</v>
      </c>
      <c r="D41" s="73">
        <v>2786</v>
      </c>
      <c r="E41" s="73">
        <v>0</v>
      </c>
      <c r="F41" s="73">
        <v>0</v>
      </c>
      <c r="G41" s="73">
        <v>0</v>
      </c>
    </row>
    <row r="42" spans="1:7" x14ac:dyDescent="0.2">
      <c r="A42" s="54" t="s">
        <v>398</v>
      </c>
      <c r="B42" s="54" t="s">
        <v>399</v>
      </c>
      <c r="C42" s="370" t="s">
        <v>352</v>
      </c>
      <c r="D42" s="73">
        <v>5280</v>
      </c>
      <c r="E42" s="73">
        <v>5280</v>
      </c>
      <c r="F42" s="73">
        <v>5280</v>
      </c>
      <c r="G42" s="73">
        <v>5280</v>
      </c>
    </row>
    <row r="43" spans="1:7" x14ac:dyDescent="0.2">
      <c r="A43" s="54" t="s">
        <v>400</v>
      </c>
      <c r="B43" s="54" t="s">
        <v>401</v>
      </c>
      <c r="C43" s="370" t="s">
        <v>352</v>
      </c>
      <c r="D43" s="73">
        <v>6600</v>
      </c>
      <c r="E43" s="73">
        <v>6600</v>
      </c>
      <c r="F43" s="73">
        <v>6600</v>
      </c>
      <c r="G43" s="73">
        <v>6600</v>
      </c>
    </row>
    <row r="44" spans="1:7" x14ac:dyDescent="0.2">
      <c r="A44" s="54" t="s">
        <v>402</v>
      </c>
      <c r="B44" s="54" t="s">
        <v>403</v>
      </c>
      <c r="C44" s="370" t="s">
        <v>352</v>
      </c>
      <c r="D44" s="73">
        <v>412</v>
      </c>
      <c r="E44" s="73">
        <v>412</v>
      </c>
      <c r="F44" s="73">
        <v>412</v>
      </c>
      <c r="G44" s="73">
        <v>412</v>
      </c>
    </row>
    <row r="45" spans="1:7" x14ac:dyDescent="0.2">
      <c r="C45" s="343"/>
      <c r="D45" s="73"/>
      <c r="E45" s="73"/>
      <c r="F45" s="73"/>
      <c r="G45" s="73"/>
    </row>
    <row r="46" spans="1:7" x14ac:dyDescent="0.2">
      <c r="A46" s="375" t="s">
        <v>404</v>
      </c>
      <c r="C46" s="343"/>
      <c r="D46" s="73"/>
      <c r="E46" s="73"/>
      <c r="F46" s="73"/>
      <c r="G46" s="73"/>
    </row>
    <row r="47" spans="1:7" x14ac:dyDescent="0.2">
      <c r="A47" s="355" t="s">
        <v>405</v>
      </c>
      <c r="B47" s="356" t="s">
        <v>406</v>
      </c>
      <c r="C47" s="344" t="s">
        <v>352</v>
      </c>
      <c r="D47" s="357">
        <v>15000</v>
      </c>
      <c r="E47" s="357">
        <v>15000</v>
      </c>
      <c r="F47" s="357">
        <v>15000</v>
      </c>
      <c r="G47" s="357">
        <v>15000</v>
      </c>
    </row>
    <row r="48" spans="1:7" x14ac:dyDescent="0.2">
      <c r="A48" s="355" t="s">
        <v>405</v>
      </c>
      <c r="B48" s="356" t="s">
        <v>407</v>
      </c>
      <c r="C48" s="344" t="s">
        <v>352</v>
      </c>
      <c r="D48" s="357">
        <v>25000</v>
      </c>
      <c r="E48" s="357">
        <v>25000</v>
      </c>
      <c r="F48" s="357">
        <v>25000</v>
      </c>
      <c r="G48" s="357">
        <v>25000</v>
      </c>
    </row>
    <row r="49" spans="1:7" x14ac:dyDescent="0.2">
      <c r="C49" s="343"/>
      <c r="D49" s="73"/>
      <c r="E49" s="73"/>
      <c r="F49" s="73"/>
      <c r="G49" s="73"/>
    </row>
    <row r="50" spans="1:7" x14ac:dyDescent="0.2">
      <c r="A50" s="375" t="s">
        <v>408</v>
      </c>
    </row>
    <row r="51" spans="1:7" x14ac:dyDescent="0.2">
      <c r="A51" s="360" t="s">
        <v>409</v>
      </c>
      <c r="B51" s="361" t="s">
        <v>410</v>
      </c>
      <c r="C51" s="362" t="s">
        <v>352</v>
      </c>
      <c r="D51" s="365">
        <v>428</v>
      </c>
      <c r="E51" s="365">
        <v>428</v>
      </c>
      <c r="F51" s="365">
        <v>428</v>
      </c>
      <c r="G51" s="365">
        <v>428</v>
      </c>
    </row>
    <row r="52" spans="1:7" x14ac:dyDescent="0.2">
      <c r="A52" s="352" t="s">
        <v>411</v>
      </c>
      <c r="B52" s="352" t="s">
        <v>412</v>
      </c>
      <c r="C52" s="376" t="s">
        <v>352</v>
      </c>
      <c r="D52" s="377">
        <v>331</v>
      </c>
      <c r="E52" s="377">
        <v>331</v>
      </c>
      <c r="F52" s="377">
        <v>331</v>
      </c>
      <c r="G52" s="377">
        <v>331</v>
      </c>
    </row>
    <row r="53" spans="1:7" x14ac:dyDescent="0.2">
      <c r="A53" s="378" t="s">
        <v>413</v>
      </c>
      <c r="B53" s="378" t="s">
        <v>414</v>
      </c>
      <c r="C53" s="379" t="s">
        <v>352</v>
      </c>
      <c r="D53" s="380">
        <v>3411</v>
      </c>
      <c r="E53" s="380">
        <v>3411</v>
      </c>
      <c r="F53" s="380">
        <v>3411</v>
      </c>
      <c r="G53" s="380">
        <v>3411</v>
      </c>
    </row>
    <row r="54" spans="1:7" ht="22.5" x14ac:dyDescent="0.2">
      <c r="A54" s="381" t="s">
        <v>415</v>
      </c>
      <c r="B54" s="382" t="s">
        <v>416</v>
      </c>
      <c r="C54" s="383">
        <v>47150</v>
      </c>
      <c r="D54" s="384">
        <v>5820</v>
      </c>
      <c r="E54" s="384">
        <v>5820</v>
      </c>
      <c r="F54" s="384">
        <v>5820</v>
      </c>
      <c r="G54" s="384">
        <v>5820</v>
      </c>
    </row>
    <row r="55" spans="1:7" x14ac:dyDescent="0.2">
      <c r="A55" s="54" t="s">
        <v>417</v>
      </c>
      <c r="B55" s="54" t="s">
        <v>418</v>
      </c>
      <c r="C55" s="370">
        <v>49633</v>
      </c>
      <c r="D55" s="54">
        <v>921</v>
      </c>
      <c r="E55" s="54">
        <v>921</v>
      </c>
      <c r="F55" s="54">
        <v>921</v>
      </c>
      <c r="G55" s="54">
        <v>921</v>
      </c>
    </row>
    <row r="57" spans="1:7" x14ac:dyDescent="0.2">
      <c r="A57" s="375" t="s">
        <v>419</v>
      </c>
    </row>
    <row r="58" spans="1:7" x14ac:dyDescent="0.2">
      <c r="A58" s="360" t="s">
        <v>420</v>
      </c>
      <c r="B58" s="364" t="s">
        <v>421</v>
      </c>
      <c r="C58" s="362" t="s">
        <v>352</v>
      </c>
      <c r="D58" s="365">
        <v>457</v>
      </c>
      <c r="E58" s="365">
        <v>457</v>
      </c>
      <c r="F58" s="365">
        <v>457</v>
      </c>
      <c r="G58" s="365">
        <v>457</v>
      </c>
    </row>
    <row r="59" spans="1:7" x14ac:dyDescent="0.2">
      <c r="A59" s="54" t="s">
        <v>422</v>
      </c>
      <c r="B59" s="366" t="s">
        <v>423</v>
      </c>
      <c r="C59" s="370" t="s">
        <v>352</v>
      </c>
      <c r="D59" s="73">
        <v>3500</v>
      </c>
      <c r="E59" s="73">
        <v>3500</v>
      </c>
      <c r="F59" s="73">
        <v>3500</v>
      </c>
      <c r="G59" s="73">
        <v>3500</v>
      </c>
    </row>
    <row r="60" spans="1:7" x14ac:dyDescent="0.2">
      <c r="A60" s="54" t="s">
        <v>424</v>
      </c>
      <c r="B60" s="54" t="s">
        <v>425</v>
      </c>
      <c r="C60" s="370" t="s">
        <v>352</v>
      </c>
      <c r="D60" s="54">
        <v>424</v>
      </c>
      <c r="E60" s="54">
        <v>424</v>
      </c>
      <c r="F60" s="54">
        <v>424</v>
      </c>
      <c r="G60" s="54">
        <v>424</v>
      </c>
    </row>
    <row r="61" spans="1:7" ht="22.5" x14ac:dyDescent="0.2">
      <c r="A61" s="369">
        <v>44271</v>
      </c>
      <c r="B61" s="385" t="s">
        <v>426</v>
      </c>
      <c r="C61" s="370" t="s">
        <v>352</v>
      </c>
      <c r="D61" s="54">
        <v>840</v>
      </c>
      <c r="E61" s="54">
        <v>840</v>
      </c>
      <c r="F61" s="54">
        <v>840</v>
      </c>
      <c r="G61" s="54">
        <v>840</v>
      </c>
    </row>
    <row r="62" spans="1:7" x14ac:dyDescent="0.2">
      <c r="A62" s="355" t="s">
        <v>427</v>
      </c>
      <c r="B62" s="356" t="s">
        <v>428</v>
      </c>
      <c r="C62" s="358">
        <v>46022</v>
      </c>
      <c r="D62" s="357">
        <v>3097</v>
      </c>
      <c r="E62" s="357"/>
      <c r="F62" s="357"/>
      <c r="G62" s="357"/>
    </row>
    <row r="63" spans="1:7" ht="22.5" x14ac:dyDescent="0.2">
      <c r="A63" s="66" t="s">
        <v>429</v>
      </c>
      <c r="B63" s="385" t="s">
        <v>430</v>
      </c>
      <c r="C63" s="386" t="s">
        <v>352</v>
      </c>
      <c r="D63" s="66">
        <v>687</v>
      </c>
      <c r="E63" s="66">
        <v>687</v>
      </c>
      <c r="F63" s="66">
        <v>687</v>
      </c>
      <c r="G63" s="66">
        <v>687</v>
      </c>
    </row>
    <row r="64" spans="1:7" x14ac:dyDescent="0.2">
      <c r="A64" s="66"/>
      <c r="B64" s="385" t="s">
        <v>431</v>
      </c>
      <c r="C64" s="386" t="s">
        <v>352</v>
      </c>
      <c r="D64" s="66">
        <v>1700</v>
      </c>
      <c r="E64" s="66">
        <v>1700</v>
      </c>
      <c r="F64" s="66">
        <v>1700</v>
      </c>
      <c r="G64" s="66">
        <v>1700</v>
      </c>
    </row>
    <row r="66" spans="1:8" x14ac:dyDescent="0.2">
      <c r="A66" s="375" t="s">
        <v>432</v>
      </c>
    </row>
    <row r="67" spans="1:8" ht="22.5" x14ac:dyDescent="0.2">
      <c r="A67" s="381" t="s">
        <v>433</v>
      </c>
      <c r="B67" s="382" t="s">
        <v>434</v>
      </c>
      <c r="C67" s="383" t="s">
        <v>352</v>
      </c>
      <c r="D67" s="384">
        <v>274</v>
      </c>
      <c r="E67" s="384">
        <v>274</v>
      </c>
      <c r="F67" s="384">
        <v>274</v>
      </c>
      <c r="G67" s="384">
        <v>274</v>
      </c>
    </row>
    <row r="68" spans="1:8" x14ac:dyDescent="0.2">
      <c r="A68" s="360" t="s">
        <v>435</v>
      </c>
      <c r="B68" s="364" t="s">
        <v>436</v>
      </c>
      <c r="C68" s="362" t="s">
        <v>352</v>
      </c>
      <c r="D68" s="365">
        <v>1320</v>
      </c>
      <c r="E68" s="365">
        <v>1320</v>
      </c>
      <c r="F68" s="365">
        <v>1320</v>
      </c>
      <c r="G68" s="365">
        <v>1320</v>
      </c>
    </row>
    <row r="69" spans="1:8" x14ac:dyDescent="0.2">
      <c r="A69" s="54" t="s">
        <v>437</v>
      </c>
      <c r="B69" s="366" t="s">
        <v>438</v>
      </c>
      <c r="C69" s="370">
        <v>45930</v>
      </c>
      <c r="D69" s="73">
        <v>2000</v>
      </c>
      <c r="E69" s="73"/>
      <c r="F69" s="73"/>
      <c r="G69" s="73"/>
    </row>
    <row r="71" spans="1:8" x14ac:dyDescent="0.2">
      <c r="A71" s="375" t="s">
        <v>439</v>
      </c>
    </row>
    <row r="72" spans="1:8" x14ac:dyDescent="0.2">
      <c r="A72" s="360" t="s">
        <v>440</v>
      </c>
      <c r="B72" s="364" t="s">
        <v>441</v>
      </c>
      <c r="C72" s="362">
        <v>45688</v>
      </c>
      <c r="D72" s="365">
        <v>365</v>
      </c>
      <c r="E72" s="365">
        <v>0</v>
      </c>
      <c r="F72" s="365">
        <v>0</v>
      </c>
      <c r="G72" s="365">
        <v>0</v>
      </c>
    </row>
    <row r="73" spans="1:8" x14ac:dyDescent="0.2">
      <c r="A73" s="360" t="s">
        <v>442</v>
      </c>
      <c r="B73" s="364" t="s">
        <v>443</v>
      </c>
      <c r="C73" s="362" t="s">
        <v>352</v>
      </c>
      <c r="D73" s="365">
        <v>1800</v>
      </c>
      <c r="E73" s="365">
        <v>1800</v>
      </c>
      <c r="F73" s="365">
        <v>1800</v>
      </c>
      <c r="G73" s="365">
        <v>1800</v>
      </c>
    </row>
    <row r="74" spans="1:8" x14ac:dyDescent="0.2">
      <c r="B74" s="366" t="s">
        <v>444</v>
      </c>
      <c r="C74" s="343" t="s">
        <v>352</v>
      </c>
      <c r="D74" s="73">
        <v>1000</v>
      </c>
      <c r="E74" s="73">
        <v>1000</v>
      </c>
      <c r="F74" s="73">
        <v>1000</v>
      </c>
      <c r="G74" s="73">
        <v>1000</v>
      </c>
    </row>
    <row r="75" spans="1:8" ht="22.5" x14ac:dyDescent="0.2">
      <c r="A75" s="348" t="s">
        <v>445</v>
      </c>
      <c r="B75" s="348" t="s">
        <v>446</v>
      </c>
      <c r="C75" s="387" t="s">
        <v>352</v>
      </c>
      <c r="D75" s="73">
        <v>2000</v>
      </c>
      <c r="E75" s="73">
        <v>2000</v>
      </c>
      <c r="F75" s="73">
        <v>2000</v>
      </c>
      <c r="G75" s="73">
        <v>2000</v>
      </c>
      <c r="H75" s="348"/>
    </row>
    <row r="76" spans="1:8" x14ac:dyDescent="0.2">
      <c r="A76" s="348" t="s">
        <v>447</v>
      </c>
      <c r="B76" s="348" t="s">
        <v>448</v>
      </c>
      <c r="C76" s="387"/>
      <c r="D76" s="388">
        <v>54835</v>
      </c>
      <c r="E76" s="388">
        <v>54835</v>
      </c>
      <c r="F76" s="388">
        <v>54835</v>
      </c>
      <c r="G76" s="388">
        <v>54835</v>
      </c>
    </row>
    <row r="77" spans="1:8" x14ac:dyDescent="0.2">
      <c r="A77" s="54" t="s">
        <v>442</v>
      </c>
      <c r="B77" s="54" t="s">
        <v>401</v>
      </c>
      <c r="C77" s="362">
        <v>47483</v>
      </c>
      <c r="D77" s="73">
        <v>1800</v>
      </c>
      <c r="E77" s="73">
        <v>1800</v>
      </c>
      <c r="F77" s="73">
        <v>1800</v>
      </c>
      <c r="G77" s="73">
        <v>1800</v>
      </c>
    </row>
    <row r="78" spans="1:8" x14ac:dyDescent="0.2">
      <c r="C78" s="389"/>
    </row>
    <row r="79" spans="1:8" x14ac:dyDescent="0.2">
      <c r="A79" s="375" t="s">
        <v>449</v>
      </c>
    </row>
    <row r="80" spans="1:8" x14ac:dyDescent="0.2">
      <c r="A80" s="360"/>
      <c r="B80" s="366" t="s">
        <v>450</v>
      </c>
      <c r="C80" s="343" t="s">
        <v>352</v>
      </c>
      <c r="D80" s="73">
        <v>112</v>
      </c>
      <c r="E80" s="73">
        <v>112</v>
      </c>
      <c r="F80" s="73">
        <v>112</v>
      </c>
      <c r="G80" s="73">
        <v>112</v>
      </c>
    </row>
    <row r="81" spans="1:7" x14ac:dyDescent="0.2">
      <c r="A81" s="360"/>
      <c r="B81" s="366" t="s">
        <v>451</v>
      </c>
      <c r="C81" s="343" t="s">
        <v>352</v>
      </c>
      <c r="D81" s="73">
        <v>40</v>
      </c>
      <c r="E81" s="73">
        <v>40</v>
      </c>
      <c r="F81" s="73">
        <v>40</v>
      </c>
      <c r="G81" s="73">
        <v>40</v>
      </c>
    </row>
    <row r="83" spans="1:7" x14ac:dyDescent="0.2">
      <c r="A83" s="342" t="s">
        <v>452</v>
      </c>
      <c r="B83" s="66"/>
      <c r="C83" s="66"/>
      <c r="D83" s="66"/>
      <c r="E83" s="66"/>
      <c r="F83" s="66"/>
      <c r="G83" s="66"/>
    </row>
    <row r="84" spans="1:7" ht="22.5" x14ac:dyDescent="0.2">
      <c r="A84" s="371" t="s">
        <v>453</v>
      </c>
      <c r="B84" s="382" t="s">
        <v>454</v>
      </c>
      <c r="C84" s="390" t="s">
        <v>352</v>
      </c>
      <c r="D84" s="78">
        <v>38</v>
      </c>
      <c r="E84" s="78">
        <v>38</v>
      </c>
      <c r="F84" s="78">
        <v>38</v>
      </c>
      <c r="G84" s="78">
        <v>38</v>
      </c>
    </row>
    <row r="85" spans="1:7" x14ac:dyDescent="0.2">
      <c r="A85" s="366">
        <v>42794</v>
      </c>
      <c r="B85" s="366" t="s">
        <v>455</v>
      </c>
      <c r="C85" s="367" t="s">
        <v>352</v>
      </c>
      <c r="D85" s="73">
        <v>212</v>
      </c>
      <c r="E85" s="73">
        <v>212</v>
      </c>
      <c r="F85" s="73">
        <v>212</v>
      </c>
      <c r="G85" s="73">
        <v>212</v>
      </c>
    </row>
    <row r="87" spans="1:7" x14ac:dyDescent="0.2">
      <c r="A87" s="375" t="s">
        <v>456</v>
      </c>
    </row>
    <row r="88" spans="1:7" x14ac:dyDescent="0.2">
      <c r="A88" s="348" t="s">
        <v>457</v>
      </c>
      <c r="B88" s="360" t="s">
        <v>458</v>
      </c>
      <c r="C88" s="387" t="s">
        <v>352</v>
      </c>
      <c r="D88" s="388">
        <v>5250</v>
      </c>
      <c r="E88" s="388">
        <v>5250</v>
      </c>
      <c r="F88" s="388">
        <v>5250</v>
      </c>
      <c r="G88" s="388">
        <v>5250</v>
      </c>
    </row>
    <row r="90" spans="1:7" x14ac:dyDescent="0.2">
      <c r="A90" s="375" t="s">
        <v>459</v>
      </c>
    </row>
    <row r="91" spans="1:7" x14ac:dyDescent="0.2">
      <c r="A91" s="54" t="s">
        <v>460</v>
      </c>
      <c r="B91" s="366" t="s">
        <v>461</v>
      </c>
      <c r="C91" s="370">
        <v>46727</v>
      </c>
      <c r="D91" s="73">
        <v>201214</v>
      </c>
      <c r="E91" s="73">
        <v>201214</v>
      </c>
      <c r="F91" s="73">
        <v>201214</v>
      </c>
      <c r="G91" s="73">
        <v>0</v>
      </c>
    </row>
    <row r="92" spans="1:7" x14ac:dyDescent="0.2">
      <c r="B92" s="366" t="s">
        <v>462</v>
      </c>
      <c r="C92" s="370">
        <v>46022</v>
      </c>
      <c r="D92" s="73">
        <v>228</v>
      </c>
      <c r="E92" s="73"/>
      <c r="F92" s="73"/>
      <c r="G92" s="73"/>
    </row>
    <row r="94" spans="1:7" x14ac:dyDescent="0.2">
      <c r="A94" s="375" t="s">
        <v>463</v>
      </c>
    </row>
    <row r="95" spans="1:7" x14ac:dyDescent="0.2">
      <c r="A95" s="54" t="s">
        <v>464</v>
      </c>
      <c r="B95" s="54" t="s">
        <v>465</v>
      </c>
      <c r="C95" s="370">
        <v>46356</v>
      </c>
      <c r="D95" s="73">
        <v>67056</v>
      </c>
      <c r="E95" s="73">
        <v>67056</v>
      </c>
      <c r="F95" s="73"/>
      <c r="G95" s="73"/>
    </row>
    <row r="97" spans="1:7" x14ac:dyDescent="0.2">
      <c r="A97" s="375" t="s">
        <v>466</v>
      </c>
    </row>
    <row r="98" spans="1:7" x14ac:dyDescent="0.2">
      <c r="B98" s="54" t="s">
        <v>467</v>
      </c>
      <c r="C98" s="372" t="s">
        <v>352</v>
      </c>
      <c r="D98" s="73">
        <v>9000</v>
      </c>
      <c r="E98" s="73">
        <v>9000</v>
      </c>
      <c r="F98" s="73">
        <v>9000</v>
      </c>
      <c r="G98" s="73">
        <v>9000</v>
      </c>
    </row>
    <row r="99" spans="1:7" x14ac:dyDescent="0.2">
      <c r="B99" s="54" t="s">
        <v>468</v>
      </c>
      <c r="C99" s="372" t="s">
        <v>352</v>
      </c>
      <c r="D99" s="73">
        <v>48000</v>
      </c>
      <c r="E99" s="73">
        <v>48000</v>
      </c>
      <c r="F99" s="73">
        <v>48000</v>
      </c>
      <c r="G99" s="73">
        <v>48000</v>
      </c>
    </row>
    <row r="100" spans="1:7" x14ac:dyDescent="0.2">
      <c r="B100" s="54" t="s">
        <v>469</v>
      </c>
      <c r="C100" s="372" t="s">
        <v>352</v>
      </c>
      <c r="D100" s="73">
        <v>3400</v>
      </c>
      <c r="E100" s="73">
        <v>3400</v>
      </c>
      <c r="F100" s="73">
        <v>3400</v>
      </c>
      <c r="G100" s="73">
        <v>3400</v>
      </c>
    </row>
    <row r="102" spans="1:7" x14ac:dyDescent="0.2">
      <c r="A102" s="375" t="s">
        <v>470</v>
      </c>
    </row>
    <row r="103" spans="1:7" ht="22.5" x14ac:dyDescent="0.2">
      <c r="A103" s="348"/>
      <c r="B103" s="360" t="s">
        <v>471</v>
      </c>
      <c r="C103" s="374">
        <v>46022</v>
      </c>
      <c r="D103" s="388">
        <v>80500</v>
      </c>
      <c r="E103" s="388"/>
      <c r="F103" s="388"/>
      <c r="G103" s="388"/>
    </row>
    <row r="104" spans="1:7" ht="22.5" x14ac:dyDescent="0.2">
      <c r="A104" s="66" t="s">
        <v>472</v>
      </c>
      <c r="B104" s="385" t="s">
        <v>473</v>
      </c>
      <c r="C104" s="372" t="s">
        <v>352</v>
      </c>
      <c r="D104" s="78">
        <v>26983</v>
      </c>
      <c r="E104" s="78">
        <v>26983</v>
      </c>
      <c r="F104" s="78">
        <v>26983</v>
      </c>
      <c r="G104" s="78">
        <v>26983</v>
      </c>
    </row>
    <row r="105" spans="1:7" x14ac:dyDescent="0.2">
      <c r="A105" s="375" t="s">
        <v>474</v>
      </c>
      <c r="D105" s="391">
        <f>SUM(D13:D104)</f>
        <v>638822</v>
      </c>
      <c r="E105" s="391">
        <f>SUM(E13:E104)</f>
        <v>530419</v>
      </c>
      <c r="F105" s="391">
        <f>SUM(F13:F104)</f>
        <v>457863</v>
      </c>
      <c r="G105" s="391">
        <f>SUM(G13:G104)</f>
        <v>256649</v>
      </c>
    </row>
  </sheetData>
  <mergeCells count="8">
    <mergeCell ref="A8:A9"/>
    <mergeCell ref="B8:B9"/>
    <mergeCell ref="C8:C9"/>
    <mergeCell ref="A2:H2"/>
    <mergeCell ref="A3:H3"/>
    <mergeCell ref="A4:H4"/>
    <mergeCell ref="A5:H5"/>
    <mergeCell ref="A6:G6"/>
  </mergeCells>
  <pageMargins left="0.70866141732283472" right="0.70866141732283472" top="0.74803149606299213" bottom="0.74803149606299213" header="0.31496062992125984" footer="0.31496062992125984"/>
  <pageSetup paperSize="9" scale="58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D50C11-33C4-4E89-9521-5EA1BF664A22}">
  <sheetPr codeName="Munka18">
    <tabColor rgb="FF00B050"/>
    <pageSetUpPr fitToPage="1"/>
  </sheetPr>
  <dimension ref="A1:R25"/>
  <sheetViews>
    <sheetView workbookViewId="0">
      <selection sqref="A1:R1"/>
    </sheetView>
  </sheetViews>
  <sheetFormatPr defaultRowHeight="15.75" x14ac:dyDescent="0.25"/>
  <cols>
    <col min="1" max="1" width="3.7109375" style="440" customWidth="1"/>
    <col min="2" max="2" width="17.85546875" style="440" customWidth="1"/>
    <col min="3" max="13" width="7.7109375" style="440" customWidth="1"/>
    <col min="14" max="16" width="7.7109375" style="441" customWidth="1"/>
    <col min="17" max="18" width="7.7109375" style="440" customWidth="1"/>
    <col min="19" max="239" width="9.140625" style="392"/>
    <col min="240" max="240" width="3.7109375" style="392" customWidth="1"/>
    <col min="241" max="241" width="17.85546875" style="392" customWidth="1"/>
    <col min="242" max="253" width="5.42578125" style="392" customWidth="1"/>
    <col min="254" max="260" width="7" style="392" customWidth="1"/>
    <col min="261" max="261" width="8" style="392" customWidth="1"/>
    <col min="262" max="262" width="8.28515625" style="392" customWidth="1"/>
    <col min="263" max="263" width="7.5703125" style="392" customWidth="1"/>
    <col min="264" max="495" width="9.140625" style="392"/>
    <col min="496" max="496" width="3.7109375" style="392" customWidth="1"/>
    <col min="497" max="497" width="17.85546875" style="392" customWidth="1"/>
    <col min="498" max="509" width="5.42578125" style="392" customWidth="1"/>
    <col min="510" max="516" width="7" style="392" customWidth="1"/>
    <col min="517" max="517" width="8" style="392" customWidth="1"/>
    <col min="518" max="518" width="8.28515625" style="392" customWidth="1"/>
    <col min="519" max="519" width="7.5703125" style="392" customWidth="1"/>
    <col min="520" max="751" width="9.140625" style="392"/>
    <col min="752" max="752" width="3.7109375" style="392" customWidth="1"/>
    <col min="753" max="753" width="17.85546875" style="392" customWidth="1"/>
    <col min="754" max="765" width="5.42578125" style="392" customWidth="1"/>
    <col min="766" max="772" width="7" style="392" customWidth="1"/>
    <col min="773" max="773" width="8" style="392" customWidth="1"/>
    <col min="774" max="774" width="8.28515625" style="392" customWidth="1"/>
    <col min="775" max="775" width="7.5703125" style="392" customWidth="1"/>
    <col min="776" max="1007" width="9.140625" style="392"/>
    <col min="1008" max="1008" width="3.7109375" style="392" customWidth="1"/>
    <col min="1009" max="1009" width="17.85546875" style="392" customWidth="1"/>
    <col min="1010" max="1021" width="5.42578125" style="392" customWidth="1"/>
    <col min="1022" max="1028" width="7" style="392" customWidth="1"/>
    <col min="1029" max="1029" width="8" style="392" customWidth="1"/>
    <col min="1030" max="1030" width="8.28515625" style="392" customWidth="1"/>
    <col min="1031" max="1031" width="7.5703125" style="392" customWidth="1"/>
    <col min="1032" max="1263" width="9.140625" style="392"/>
    <col min="1264" max="1264" width="3.7109375" style="392" customWidth="1"/>
    <col min="1265" max="1265" width="17.85546875" style="392" customWidth="1"/>
    <col min="1266" max="1277" width="5.42578125" style="392" customWidth="1"/>
    <col min="1278" max="1284" width="7" style="392" customWidth="1"/>
    <col min="1285" max="1285" width="8" style="392" customWidth="1"/>
    <col min="1286" max="1286" width="8.28515625" style="392" customWidth="1"/>
    <col min="1287" max="1287" width="7.5703125" style="392" customWidth="1"/>
    <col min="1288" max="1519" width="9.140625" style="392"/>
    <col min="1520" max="1520" width="3.7109375" style="392" customWidth="1"/>
    <col min="1521" max="1521" width="17.85546875" style="392" customWidth="1"/>
    <col min="1522" max="1533" width="5.42578125" style="392" customWidth="1"/>
    <col min="1534" max="1540" width="7" style="392" customWidth="1"/>
    <col min="1541" max="1541" width="8" style="392" customWidth="1"/>
    <col min="1542" max="1542" width="8.28515625" style="392" customWidth="1"/>
    <col min="1543" max="1543" width="7.5703125" style="392" customWidth="1"/>
    <col min="1544" max="1775" width="9.140625" style="392"/>
    <col min="1776" max="1776" width="3.7109375" style="392" customWidth="1"/>
    <col min="1777" max="1777" width="17.85546875" style="392" customWidth="1"/>
    <col min="1778" max="1789" width="5.42578125" style="392" customWidth="1"/>
    <col min="1790" max="1796" width="7" style="392" customWidth="1"/>
    <col min="1797" max="1797" width="8" style="392" customWidth="1"/>
    <col min="1798" max="1798" width="8.28515625" style="392" customWidth="1"/>
    <col min="1799" max="1799" width="7.5703125" style="392" customWidth="1"/>
    <col min="1800" max="2031" width="9.140625" style="392"/>
    <col min="2032" max="2032" width="3.7109375" style="392" customWidth="1"/>
    <col min="2033" max="2033" width="17.85546875" style="392" customWidth="1"/>
    <col min="2034" max="2045" width="5.42578125" style="392" customWidth="1"/>
    <col min="2046" max="2052" width="7" style="392" customWidth="1"/>
    <col min="2053" max="2053" width="8" style="392" customWidth="1"/>
    <col min="2054" max="2054" width="8.28515625" style="392" customWidth="1"/>
    <col min="2055" max="2055" width="7.5703125" style="392" customWidth="1"/>
    <col min="2056" max="2287" width="9.140625" style="392"/>
    <col min="2288" max="2288" width="3.7109375" style="392" customWidth="1"/>
    <col min="2289" max="2289" width="17.85546875" style="392" customWidth="1"/>
    <col min="2290" max="2301" width="5.42578125" style="392" customWidth="1"/>
    <col min="2302" max="2308" width="7" style="392" customWidth="1"/>
    <col min="2309" max="2309" width="8" style="392" customWidth="1"/>
    <col min="2310" max="2310" width="8.28515625" style="392" customWidth="1"/>
    <col min="2311" max="2311" width="7.5703125" style="392" customWidth="1"/>
    <col min="2312" max="2543" width="9.140625" style="392"/>
    <col min="2544" max="2544" width="3.7109375" style="392" customWidth="1"/>
    <col min="2545" max="2545" width="17.85546875" style="392" customWidth="1"/>
    <col min="2546" max="2557" width="5.42578125" style="392" customWidth="1"/>
    <col min="2558" max="2564" width="7" style="392" customWidth="1"/>
    <col min="2565" max="2565" width="8" style="392" customWidth="1"/>
    <col min="2566" max="2566" width="8.28515625" style="392" customWidth="1"/>
    <col min="2567" max="2567" width="7.5703125" style="392" customWidth="1"/>
    <col min="2568" max="2799" width="9.140625" style="392"/>
    <col min="2800" max="2800" width="3.7109375" style="392" customWidth="1"/>
    <col min="2801" max="2801" width="17.85546875" style="392" customWidth="1"/>
    <col min="2802" max="2813" width="5.42578125" style="392" customWidth="1"/>
    <col min="2814" max="2820" width="7" style="392" customWidth="1"/>
    <col min="2821" max="2821" width="8" style="392" customWidth="1"/>
    <col min="2822" max="2822" width="8.28515625" style="392" customWidth="1"/>
    <col min="2823" max="2823" width="7.5703125" style="392" customWidth="1"/>
    <col min="2824" max="3055" width="9.140625" style="392"/>
    <col min="3056" max="3056" width="3.7109375" style="392" customWidth="1"/>
    <col min="3057" max="3057" width="17.85546875" style="392" customWidth="1"/>
    <col min="3058" max="3069" width="5.42578125" style="392" customWidth="1"/>
    <col min="3070" max="3076" width="7" style="392" customWidth="1"/>
    <col min="3077" max="3077" width="8" style="392" customWidth="1"/>
    <col min="3078" max="3078" width="8.28515625" style="392" customWidth="1"/>
    <col min="3079" max="3079" width="7.5703125" style="392" customWidth="1"/>
    <col min="3080" max="3311" width="9.140625" style="392"/>
    <col min="3312" max="3312" width="3.7109375" style="392" customWidth="1"/>
    <col min="3313" max="3313" width="17.85546875" style="392" customWidth="1"/>
    <col min="3314" max="3325" width="5.42578125" style="392" customWidth="1"/>
    <col min="3326" max="3332" width="7" style="392" customWidth="1"/>
    <col min="3333" max="3333" width="8" style="392" customWidth="1"/>
    <col min="3334" max="3334" width="8.28515625" style="392" customWidth="1"/>
    <col min="3335" max="3335" width="7.5703125" style="392" customWidth="1"/>
    <col min="3336" max="3567" width="9.140625" style="392"/>
    <col min="3568" max="3568" width="3.7109375" style="392" customWidth="1"/>
    <col min="3569" max="3569" width="17.85546875" style="392" customWidth="1"/>
    <col min="3570" max="3581" width="5.42578125" style="392" customWidth="1"/>
    <col min="3582" max="3588" width="7" style="392" customWidth="1"/>
    <col min="3589" max="3589" width="8" style="392" customWidth="1"/>
    <col min="3590" max="3590" width="8.28515625" style="392" customWidth="1"/>
    <col min="3591" max="3591" width="7.5703125" style="392" customWidth="1"/>
    <col min="3592" max="3823" width="9.140625" style="392"/>
    <col min="3824" max="3824" width="3.7109375" style="392" customWidth="1"/>
    <col min="3825" max="3825" width="17.85546875" style="392" customWidth="1"/>
    <col min="3826" max="3837" width="5.42578125" style="392" customWidth="1"/>
    <col min="3838" max="3844" width="7" style="392" customWidth="1"/>
    <col min="3845" max="3845" width="8" style="392" customWidth="1"/>
    <col min="3846" max="3846" width="8.28515625" style="392" customWidth="1"/>
    <col min="3847" max="3847" width="7.5703125" style="392" customWidth="1"/>
    <col min="3848" max="4079" width="9.140625" style="392"/>
    <col min="4080" max="4080" width="3.7109375" style="392" customWidth="1"/>
    <col min="4081" max="4081" width="17.85546875" style="392" customWidth="1"/>
    <col min="4082" max="4093" width="5.42578125" style="392" customWidth="1"/>
    <col min="4094" max="4100" width="7" style="392" customWidth="1"/>
    <col min="4101" max="4101" width="8" style="392" customWidth="1"/>
    <col min="4102" max="4102" width="8.28515625" style="392" customWidth="1"/>
    <col min="4103" max="4103" width="7.5703125" style="392" customWidth="1"/>
    <col min="4104" max="4335" width="9.140625" style="392"/>
    <col min="4336" max="4336" width="3.7109375" style="392" customWidth="1"/>
    <col min="4337" max="4337" width="17.85546875" style="392" customWidth="1"/>
    <col min="4338" max="4349" width="5.42578125" style="392" customWidth="1"/>
    <col min="4350" max="4356" width="7" style="392" customWidth="1"/>
    <col min="4357" max="4357" width="8" style="392" customWidth="1"/>
    <col min="4358" max="4358" width="8.28515625" style="392" customWidth="1"/>
    <col min="4359" max="4359" width="7.5703125" style="392" customWidth="1"/>
    <col min="4360" max="4591" width="9.140625" style="392"/>
    <col min="4592" max="4592" width="3.7109375" style="392" customWidth="1"/>
    <col min="4593" max="4593" width="17.85546875" style="392" customWidth="1"/>
    <col min="4594" max="4605" width="5.42578125" style="392" customWidth="1"/>
    <col min="4606" max="4612" width="7" style="392" customWidth="1"/>
    <col min="4613" max="4613" width="8" style="392" customWidth="1"/>
    <col min="4614" max="4614" width="8.28515625" style="392" customWidth="1"/>
    <col min="4615" max="4615" width="7.5703125" style="392" customWidth="1"/>
    <col min="4616" max="4847" width="9.140625" style="392"/>
    <col min="4848" max="4848" width="3.7109375" style="392" customWidth="1"/>
    <col min="4849" max="4849" width="17.85546875" style="392" customWidth="1"/>
    <col min="4850" max="4861" width="5.42578125" style="392" customWidth="1"/>
    <col min="4862" max="4868" width="7" style="392" customWidth="1"/>
    <col min="4869" max="4869" width="8" style="392" customWidth="1"/>
    <col min="4870" max="4870" width="8.28515625" style="392" customWidth="1"/>
    <col min="4871" max="4871" width="7.5703125" style="392" customWidth="1"/>
    <col min="4872" max="5103" width="9.140625" style="392"/>
    <col min="5104" max="5104" width="3.7109375" style="392" customWidth="1"/>
    <col min="5105" max="5105" width="17.85546875" style="392" customWidth="1"/>
    <col min="5106" max="5117" width="5.42578125" style="392" customWidth="1"/>
    <col min="5118" max="5124" width="7" style="392" customWidth="1"/>
    <col min="5125" max="5125" width="8" style="392" customWidth="1"/>
    <col min="5126" max="5126" width="8.28515625" style="392" customWidth="1"/>
    <col min="5127" max="5127" width="7.5703125" style="392" customWidth="1"/>
    <col min="5128" max="5359" width="9.140625" style="392"/>
    <col min="5360" max="5360" width="3.7109375" style="392" customWidth="1"/>
    <col min="5361" max="5361" width="17.85546875" style="392" customWidth="1"/>
    <col min="5362" max="5373" width="5.42578125" style="392" customWidth="1"/>
    <col min="5374" max="5380" width="7" style="392" customWidth="1"/>
    <col min="5381" max="5381" width="8" style="392" customWidth="1"/>
    <col min="5382" max="5382" width="8.28515625" style="392" customWidth="1"/>
    <col min="5383" max="5383" width="7.5703125" style="392" customWidth="1"/>
    <col min="5384" max="5615" width="9.140625" style="392"/>
    <col min="5616" max="5616" width="3.7109375" style="392" customWidth="1"/>
    <col min="5617" max="5617" width="17.85546875" style="392" customWidth="1"/>
    <col min="5618" max="5629" width="5.42578125" style="392" customWidth="1"/>
    <col min="5630" max="5636" width="7" style="392" customWidth="1"/>
    <col min="5637" max="5637" width="8" style="392" customWidth="1"/>
    <col min="5638" max="5638" width="8.28515625" style="392" customWidth="1"/>
    <col min="5639" max="5639" width="7.5703125" style="392" customWidth="1"/>
    <col min="5640" max="5871" width="9.140625" style="392"/>
    <col min="5872" max="5872" width="3.7109375" style="392" customWidth="1"/>
    <col min="5873" max="5873" width="17.85546875" style="392" customWidth="1"/>
    <col min="5874" max="5885" width="5.42578125" style="392" customWidth="1"/>
    <col min="5886" max="5892" width="7" style="392" customWidth="1"/>
    <col min="5893" max="5893" width="8" style="392" customWidth="1"/>
    <col min="5894" max="5894" width="8.28515625" style="392" customWidth="1"/>
    <col min="5895" max="5895" width="7.5703125" style="392" customWidth="1"/>
    <col min="5896" max="6127" width="9.140625" style="392"/>
    <col min="6128" max="6128" width="3.7109375" style="392" customWidth="1"/>
    <col min="6129" max="6129" width="17.85546875" style="392" customWidth="1"/>
    <col min="6130" max="6141" width="5.42578125" style="392" customWidth="1"/>
    <col min="6142" max="6148" width="7" style="392" customWidth="1"/>
    <col min="6149" max="6149" width="8" style="392" customWidth="1"/>
    <col min="6150" max="6150" width="8.28515625" style="392" customWidth="1"/>
    <col min="6151" max="6151" width="7.5703125" style="392" customWidth="1"/>
    <col min="6152" max="6383" width="9.140625" style="392"/>
    <col min="6384" max="6384" width="3.7109375" style="392" customWidth="1"/>
    <col min="6385" max="6385" width="17.85546875" style="392" customWidth="1"/>
    <col min="6386" max="6397" width="5.42578125" style="392" customWidth="1"/>
    <col min="6398" max="6404" width="7" style="392" customWidth="1"/>
    <col min="6405" max="6405" width="8" style="392" customWidth="1"/>
    <col min="6406" max="6406" width="8.28515625" style="392" customWidth="1"/>
    <col min="6407" max="6407" width="7.5703125" style="392" customWidth="1"/>
    <col min="6408" max="6639" width="9.140625" style="392"/>
    <col min="6640" max="6640" width="3.7109375" style="392" customWidth="1"/>
    <col min="6641" max="6641" width="17.85546875" style="392" customWidth="1"/>
    <col min="6642" max="6653" width="5.42578125" style="392" customWidth="1"/>
    <col min="6654" max="6660" width="7" style="392" customWidth="1"/>
    <col min="6661" max="6661" width="8" style="392" customWidth="1"/>
    <col min="6662" max="6662" width="8.28515625" style="392" customWidth="1"/>
    <col min="6663" max="6663" width="7.5703125" style="392" customWidth="1"/>
    <col min="6664" max="6895" width="9.140625" style="392"/>
    <col min="6896" max="6896" width="3.7109375" style="392" customWidth="1"/>
    <col min="6897" max="6897" width="17.85546875" style="392" customWidth="1"/>
    <col min="6898" max="6909" width="5.42578125" style="392" customWidth="1"/>
    <col min="6910" max="6916" width="7" style="392" customWidth="1"/>
    <col min="6917" max="6917" width="8" style="392" customWidth="1"/>
    <col min="6918" max="6918" width="8.28515625" style="392" customWidth="1"/>
    <col min="6919" max="6919" width="7.5703125" style="392" customWidth="1"/>
    <col min="6920" max="7151" width="9.140625" style="392"/>
    <col min="7152" max="7152" width="3.7109375" style="392" customWidth="1"/>
    <col min="7153" max="7153" width="17.85546875" style="392" customWidth="1"/>
    <col min="7154" max="7165" width="5.42578125" style="392" customWidth="1"/>
    <col min="7166" max="7172" width="7" style="392" customWidth="1"/>
    <col min="7173" max="7173" width="8" style="392" customWidth="1"/>
    <col min="7174" max="7174" width="8.28515625" style="392" customWidth="1"/>
    <col min="7175" max="7175" width="7.5703125" style="392" customWidth="1"/>
    <col min="7176" max="7407" width="9.140625" style="392"/>
    <col min="7408" max="7408" width="3.7109375" style="392" customWidth="1"/>
    <col min="7409" max="7409" width="17.85546875" style="392" customWidth="1"/>
    <col min="7410" max="7421" width="5.42578125" style="392" customWidth="1"/>
    <col min="7422" max="7428" width="7" style="392" customWidth="1"/>
    <col min="7429" max="7429" width="8" style="392" customWidth="1"/>
    <col min="7430" max="7430" width="8.28515625" style="392" customWidth="1"/>
    <col min="7431" max="7431" width="7.5703125" style="392" customWidth="1"/>
    <col min="7432" max="7663" width="9.140625" style="392"/>
    <col min="7664" max="7664" width="3.7109375" style="392" customWidth="1"/>
    <col min="7665" max="7665" width="17.85546875" style="392" customWidth="1"/>
    <col min="7666" max="7677" width="5.42578125" style="392" customWidth="1"/>
    <col min="7678" max="7684" width="7" style="392" customWidth="1"/>
    <col min="7685" max="7685" width="8" style="392" customWidth="1"/>
    <col min="7686" max="7686" width="8.28515625" style="392" customWidth="1"/>
    <col min="7687" max="7687" width="7.5703125" style="392" customWidth="1"/>
    <col min="7688" max="7919" width="9.140625" style="392"/>
    <col min="7920" max="7920" width="3.7109375" style="392" customWidth="1"/>
    <col min="7921" max="7921" width="17.85546875" style="392" customWidth="1"/>
    <col min="7922" max="7933" width="5.42578125" style="392" customWidth="1"/>
    <col min="7934" max="7940" width="7" style="392" customWidth="1"/>
    <col min="7941" max="7941" width="8" style="392" customWidth="1"/>
    <col min="7942" max="7942" width="8.28515625" style="392" customWidth="1"/>
    <col min="7943" max="7943" width="7.5703125" style="392" customWidth="1"/>
    <col min="7944" max="8175" width="9.140625" style="392"/>
    <col min="8176" max="8176" width="3.7109375" style="392" customWidth="1"/>
    <col min="8177" max="8177" width="17.85546875" style="392" customWidth="1"/>
    <col min="8178" max="8189" width="5.42578125" style="392" customWidth="1"/>
    <col min="8190" max="8196" width="7" style="392" customWidth="1"/>
    <col min="8197" max="8197" width="8" style="392" customWidth="1"/>
    <col min="8198" max="8198" width="8.28515625" style="392" customWidth="1"/>
    <col min="8199" max="8199" width="7.5703125" style="392" customWidth="1"/>
    <col min="8200" max="8431" width="9.140625" style="392"/>
    <col min="8432" max="8432" width="3.7109375" style="392" customWidth="1"/>
    <col min="8433" max="8433" width="17.85546875" style="392" customWidth="1"/>
    <col min="8434" max="8445" width="5.42578125" style="392" customWidth="1"/>
    <col min="8446" max="8452" width="7" style="392" customWidth="1"/>
    <col min="8453" max="8453" width="8" style="392" customWidth="1"/>
    <col min="8454" max="8454" width="8.28515625" style="392" customWidth="1"/>
    <col min="8455" max="8455" width="7.5703125" style="392" customWidth="1"/>
    <col min="8456" max="8687" width="9.140625" style="392"/>
    <col min="8688" max="8688" width="3.7109375" style="392" customWidth="1"/>
    <col min="8689" max="8689" width="17.85546875" style="392" customWidth="1"/>
    <col min="8690" max="8701" width="5.42578125" style="392" customWidth="1"/>
    <col min="8702" max="8708" width="7" style="392" customWidth="1"/>
    <col min="8709" max="8709" width="8" style="392" customWidth="1"/>
    <col min="8710" max="8710" width="8.28515625" style="392" customWidth="1"/>
    <col min="8711" max="8711" width="7.5703125" style="392" customWidth="1"/>
    <col min="8712" max="8943" width="9.140625" style="392"/>
    <col min="8944" max="8944" width="3.7109375" style="392" customWidth="1"/>
    <col min="8945" max="8945" width="17.85546875" style="392" customWidth="1"/>
    <col min="8946" max="8957" width="5.42578125" style="392" customWidth="1"/>
    <col min="8958" max="8964" width="7" style="392" customWidth="1"/>
    <col min="8965" max="8965" width="8" style="392" customWidth="1"/>
    <col min="8966" max="8966" width="8.28515625" style="392" customWidth="1"/>
    <col min="8967" max="8967" width="7.5703125" style="392" customWidth="1"/>
    <col min="8968" max="9199" width="9.140625" style="392"/>
    <col min="9200" max="9200" width="3.7109375" style="392" customWidth="1"/>
    <col min="9201" max="9201" width="17.85546875" style="392" customWidth="1"/>
    <col min="9202" max="9213" width="5.42578125" style="392" customWidth="1"/>
    <col min="9214" max="9220" width="7" style="392" customWidth="1"/>
    <col min="9221" max="9221" width="8" style="392" customWidth="1"/>
    <col min="9222" max="9222" width="8.28515625" style="392" customWidth="1"/>
    <col min="9223" max="9223" width="7.5703125" style="392" customWidth="1"/>
    <col min="9224" max="9455" width="9.140625" style="392"/>
    <col min="9456" max="9456" width="3.7109375" style="392" customWidth="1"/>
    <col min="9457" max="9457" width="17.85546875" style="392" customWidth="1"/>
    <col min="9458" max="9469" width="5.42578125" style="392" customWidth="1"/>
    <col min="9470" max="9476" width="7" style="392" customWidth="1"/>
    <col min="9477" max="9477" width="8" style="392" customWidth="1"/>
    <col min="9478" max="9478" width="8.28515625" style="392" customWidth="1"/>
    <col min="9479" max="9479" width="7.5703125" style="392" customWidth="1"/>
    <col min="9480" max="9711" width="9.140625" style="392"/>
    <col min="9712" max="9712" width="3.7109375" style="392" customWidth="1"/>
    <col min="9713" max="9713" width="17.85546875" style="392" customWidth="1"/>
    <col min="9714" max="9725" width="5.42578125" style="392" customWidth="1"/>
    <col min="9726" max="9732" width="7" style="392" customWidth="1"/>
    <col min="9733" max="9733" width="8" style="392" customWidth="1"/>
    <col min="9734" max="9734" width="8.28515625" style="392" customWidth="1"/>
    <col min="9735" max="9735" width="7.5703125" style="392" customWidth="1"/>
    <col min="9736" max="9967" width="9.140625" style="392"/>
    <col min="9968" max="9968" width="3.7109375" style="392" customWidth="1"/>
    <col min="9969" max="9969" width="17.85546875" style="392" customWidth="1"/>
    <col min="9970" max="9981" width="5.42578125" style="392" customWidth="1"/>
    <col min="9982" max="9988" width="7" style="392" customWidth="1"/>
    <col min="9989" max="9989" width="8" style="392" customWidth="1"/>
    <col min="9990" max="9990" width="8.28515625" style="392" customWidth="1"/>
    <col min="9991" max="9991" width="7.5703125" style="392" customWidth="1"/>
    <col min="9992" max="10223" width="9.140625" style="392"/>
    <col min="10224" max="10224" width="3.7109375" style="392" customWidth="1"/>
    <col min="10225" max="10225" width="17.85546875" style="392" customWidth="1"/>
    <col min="10226" max="10237" width="5.42578125" style="392" customWidth="1"/>
    <col min="10238" max="10244" width="7" style="392" customWidth="1"/>
    <col min="10245" max="10245" width="8" style="392" customWidth="1"/>
    <col min="10246" max="10246" width="8.28515625" style="392" customWidth="1"/>
    <col min="10247" max="10247" width="7.5703125" style="392" customWidth="1"/>
    <col min="10248" max="10479" width="9.140625" style="392"/>
    <col min="10480" max="10480" width="3.7109375" style="392" customWidth="1"/>
    <col min="10481" max="10481" width="17.85546875" style="392" customWidth="1"/>
    <col min="10482" max="10493" width="5.42578125" style="392" customWidth="1"/>
    <col min="10494" max="10500" width="7" style="392" customWidth="1"/>
    <col min="10501" max="10501" width="8" style="392" customWidth="1"/>
    <col min="10502" max="10502" width="8.28515625" style="392" customWidth="1"/>
    <col min="10503" max="10503" width="7.5703125" style="392" customWidth="1"/>
    <col min="10504" max="10735" width="9.140625" style="392"/>
    <col min="10736" max="10736" width="3.7109375" style="392" customWidth="1"/>
    <col min="10737" max="10737" width="17.85546875" style="392" customWidth="1"/>
    <col min="10738" max="10749" width="5.42578125" style="392" customWidth="1"/>
    <col min="10750" max="10756" width="7" style="392" customWidth="1"/>
    <col min="10757" max="10757" width="8" style="392" customWidth="1"/>
    <col min="10758" max="10758" width="8.28515625" style="392" customWidth="1"/>
    <col min="10759" max="10759" width="7.5703125" style="392" customWidth="1"/>
    <col min="10760" max="10991" width="9.140625" style="392"/>
    <col min="10992" max="10992" width="3.7109375" style="392" customWidth="1"/>
    <col min="10993" max="10993" width="17.85546875" style="392" customWidth="1"/>
    <col min="10994" max="11005" width="5.42578125" style="392" customWidth="1"/>
    <col min="11006" max="11012" width="7" style="392" customWidth="1"/>
    <col min="11013" max="11013" width="8" style="392" customWidth="1"/>
    <col min="11014" max="11014" width="8.28515625" style="392" customWidth="1"/>
    <col min="11015" max="11015" width="7.5703125" style="392" customWidth="1"/>
    <col min="11016" max="11247" width="9.140625" style="392"/>
    <col min="11248" max="11248" width="3.7109375" style="392" customWidth="1"/>
    <col min="11249" max="11249" width="17.85546875" style="392" customWidth="1"/>
    <col min="11250" max="11261" width="5.42578125" style="392" customWidth="1"/>
    <col min="11262" max="11268" width="7" style="392" customWidth="1"/>
    <col min="11269" max="11269" width="8" style="392" customWidth="1"/>
    <col min="11270" max="11270" width="8.28515625" style="392" customWidth="1"/>
    <col min="11271" max="11271" width="7.5703125" style="392" customWidth="1"/>
    <col min="11272" max="11503" width="9.140625" style="392"/>
    <col min="11504" max="11504" width="3.7109375" style="392" customWidth="1"/>
    <col min="11505" max="11505" width="17.85546875" style="392" customWidth="1"/>
    <col min="11506" max="11517" width="5.42578125" style="392" customWidth="1"/>
    <col min="11518" max="11524" width="7" style="392" customWidth="1"/>
    <col min="11525" max="11525" width="8" style="392" customWidth="1"/>
    <col min="11526" max="11526" width="8.28515625" style="392" customWidth="1"/>
    <col min="11527" max="11527" width="7.5703125" style="392" customWidth="1"/>
    <col min="11528" max="11759" width="9.140625" style="392"/>
    <col min="11760" max="11760" width="3.7109375" style="392" customWidth="1"/>
    <col min="11761" max="11761" width="17.85546875" style="392" customWidth="1"/>
    <col min="11762" max="11773" width="5.42578125" style="392" customWidth="1"/>
    <col min="11774" max="11780" width="7" style="392" customWidth="1"/>
    <col min="11781" max="11781" width="8" style="392" customWidth="1"/>
    <col min="11782" max="11782" width="8.28515625" style="392" customWidth="1"/>
    <col min="11783" max="11783" width="7.5703125" style="392" customWidth="1"/>
    <col min="11784" max="12015" width="9.140625" style="392"/>
    <col min="12016" max="12016" width="3.7109375" style="392" customWidth="1"/>
    <col min="12017" max="12017" width="17.85546875" style="392" customWidth="1"/>
    <col min="12018" max="12029" width="5.42578125" style="392" customWidth="1"/>
    <col min="12030" max="12036" width="7" style="392" customWidth="1"/>
    <col min="12037" max="12037" width="8" style="392" customWidth="1"/>
    <col min="12038" max="12038" width="8.28515625" style="392" customWidth="1"/>
    <col min="12039" max="12039" width="7.5703125" style="392" customWidth="1"/>
    <col min="12040" max="12271" width="9.140625" style="392"/>
    <col min="12272" max="12272" width="3.7109375" style="392" customWidth="1"/>
    <col min="12273" max="12273" width="17.85546875" style="392" customWidth="1"/>
    <col min="12274" max="12285" width="5.42578125" style="392" customWidth="1"/>
    <col min="12286" max="12292" width="7" style="392" customWidth="1"/>
    <col min="12293" max="12293" width="8" style="392" customWidth="1"/>
    <col min="12294" max="12294" width="8.28515625" style="392" customWidth="1"/>
    <col min="12295" max="12295" width="7.5703125" style="392" customWidth="1"/>
    <col min="12296" max="12527" width="9.140625" style="392"/>
    <col min="12528" max="12528" width="3.7109375" style="392" customWidth="1"/>
    <col min="12529" max="12529" width="17.85546875" style="392" customWidth="1"/>
    <col min="12530" max="12541" width="5.42578125" style="392" customWidth="1"/>
    <col min="12542" max="12548" width="7" style="392" customWidth="1"/>
    <col min="12549" max="12549" width="8" style="392" customWidth="1"/>
    <col min="12550" max="12550" width="8.28515625" style="392" customWidth="1"/>
    <col min="12551" max="12551" width="7.5703125" style="392" customWidth="1"/>
    <col min="12552" max="12783" width="9.140625" style="392"/>
    <col min="12784" max="12784" width="3.7109375" style="392" customWidth="1"/>
    <col min="12785" max="12785" width="17.85546875" style="392" customWidth="1"/>
    <col min="12786" max="12797" width="5.42578125" style="392" customWidth="1"/>
    <col min="12798" max="12804" width="7" style="392" customWidth="1"/>
    <col min="12805" max="12805" width="8" style="392" customWidth="1"/>
    <col min="12806" max="12806" width="8.28515625" style="392" customWidth="1"/>
    <col min="12807" max="12807" width="7.5703125" style="392" customWidth="1"/>
    <col min="12808" max="13039" width="9.140625" style="392"/>
    <col min="13040" max="13040" width="3.7109375" style="392" customWidth="1"/>
    <col min="13041" max="13041" width="17.85546875" style="392" customWidth="1"/>
    <col min="13042" max="13053" width="5.42578125" style="392" customWidth="1"/>
    <col min="13054" max="13060" width="7" style="392" customWidth="1"/>
    <col min="13061" max="13061" width="8" style="392" customWidth="1"/>
    <col min="13062" max="13062" width="8.28515625" style="392" customWidth="1"/>
    <col min="13063" max="13063" width="7.5703125" style="392" customWidth="1"/>
    <col min="13064" max="13295" width="9.140625" style="392"/>
    <col min="13296" max="13296" width="3.7109375" style="392" customWidth="1"/>
    <col min="13297" max="13297" width="17.85546875" style="392" customWidth="1"/>
    <col min="13298" max="13309" width="5.42578125" style="392" customWidth="1"/>
    <col min="13310" max="13316" width="7" style="392" customWidth="1"/>
    <col min="13317" max="13317" width="8" style="392" customWidth="1"/>
    <col min="13318" max="13318" width="8.28515625" style="392" customWidth="1"/>
    <col min="13319" max="13319" width="7.5703125" style="392" customWidth="1"/>
    <col min="13320" max="13551" width="9.140625" style="392"/>
    <col min="13552" max="13552" width="3.7109375" style="392" customWidth="1"/>
    <col min="13553" max="13553" width="17.85546875" style="392" customWidth="1"/>
    <col min="13554" max="13565" width="5.42578125" style="392" customWidth="1"/>
    <col min="13566" max="13572" width="7" style="392" customWidth="1"/>
    <col min="13573" max="13573" width="8" style="392" customWidth="1"/>
    <col min="13574" max="13574" width="8.28515625" style="392" customWidth="1"/>
    <col min="13575" max="13575" width="7.5703125" style="392" customWidth="1"/>
    <col min="13576" max="13807" width="9.140625" style="392"/>
    <col min="13808" max="13808" width="3.7109375" style="392" customWidth="1"/>
    <col min="13809" max="13809" width="17.85546875" style="392" customWidth="1"/>
    <col min="13810" max="13821" width="5.42578125" style="392" customWidth="1"/>
    <col min="13822" max="13828" width="7" style="392" customWidth="1"/>
    <col min="13829" max="13829" width="8" style="392" customWidth="1"/>
    <col min="13830" max="13830" width="8.28515625" style="392" customWidth="1"/>
    <col min="13831" max="13831" width="7.5703125" style="392" customWidth="1"/>
    <col min="13832" max="14063" width="9.140625" style="392"/>
    <col min="14064" max="14064" width="3.7109375" style="392" customWidth="1"/>
    <col min="14065" max="14065" width="17.85546875" style="392" customWidth="1"/>
    <col min="14066" max="14077" width="5.42578125" style="392" customWidth="1"/>
    <col min="14078" max="14084" width="7" style="392" customWidth="1"/>
    <col min="14085" max="14085" width="8" style="392" customWidth="1"/>
    <col min="14086" max="14086" width="8.28515625" style="392" customWidth="1"/>
    <col min="14087" max="14087" width="7.5703125" style="392" customWidth="1"/>
    <col min="14088" max="14319" width="9.140625" style="392"/>
    <col min="14320" max="14320" width="3.7109375" style="392" customWidth="1"/>
    <col min="14321" max="14321" width="17.85546875" style="392" customWidth="1"/>
    <col min="14322" max="14333" width="5.42578125" style="392" customWidth="1"/>
    <col min="14334" max="14340" width="7" style="392" customWidth="1"/>
    <col min="14341" max="14341" width="8" style="392" customWidth="1"/>
    <col min="14342" max="14342" width="8.28515625" style="392" customWidth="1"/>
    <col min="14343" max="14343" width="7.5703125" style="392" customWidth="1"/>
    <col min="14344" max="14575" width="9.140625" style="392"/>
    <col min="14576" max="14576" width="3.7109375" style="392" customWidth="1"/>
    <col min="14577" max="14577" width="17.85546875" style="392" customWidth="1"/>
    <col min="14578" max="14589" width="5.42578125" style="392" customWidth="1"/>
    <col min="14590" max="14596" width="7" style="392" customWidth="1"/>
    <col min="14597" max="14597" width="8" style="392" customWidth="1"/>
    <col min="14598" max="14598" width="8.28515625" style="392" customWidth="1"/>
    <col min="14599" max="14599" width="7.5703125" style="392" customWidth="1"/>
    <col min="14600" max="14831" width="9.140625" style="392"/>
    <col min="14832" max="14832" width="3.7109375" style="392" customWidth="1"/>
    <col min="14833" max="14833" width="17.85546875" style="392" customWidth="1"/>
    <col min="14834" max="14845" width="5.42578125" style="392" customWidth="1"/>
    <col min="14846" max="14852" width="7" style="392" customWidth="1"/>
    <col min="14853" max="14853" width="8" style="392" customWidth="1"/>
    <col min="14854" max="14854" width="8.28515625" style="392" customWidth="1"/>
    <col min="14855" max="14855" width="7.5703125" style="392" customWidth="1"/>
    <col min="14856" max="15087" width="9.140625" style="392"/>
    <col min="15088" max="15088" width="3.7109375" style="392" customWidth="1"/>
    <col min="15089" max="15089" width="17.85546875" style="392" customWidth="1"/>
    <col min="15090" max="15101" width="5.42578125" style="392" customWidth="1"/>
    <col min="15102" max="15108" width="7" style="392" customWidth="1"/>
    <col min="15109" max="15109" width="8" style="392" customWidth="1"/>
    <col min="15110" max="15110" width="8.28515625" style="392" customWidth="1"/>
    <col min="15111" max="15111" width="7.5703125" style="392" customWidth="1"/>
    <col min="15112" max="15343" width="9.140625" style="392"/>
    <col min="15344" max="15344" width="3.7109375" style="392" customWidth="1"/>
    <col min="15345" max="15345" width="17.85546875" style="392" customWidth="1"/>
    <col min="15346" max="15357" width="5.42578125" style="392" customWidth="1"/>
    <col min="15358" max="15364" width="7" style="392" customWidth="1"/>
    <col min="15365" max="15365" width="8" style="392" customWidth="1"/>
    <col min="15366" max="15366" width="8.28515625" style="392" customWidth="1"/>
    <col min="15367" max="15367" width="7.5703125" style="392" customWidth="1"/>
    <col min="15368" max="15599" width="9.140625" style="392"/>
    <col min="15600" max="15600" width="3.7109375" style="392" customWidth="1"/>
    <col min="15601" max="15601" width="17.85546875" style="392" customWidth="1"/>
    <col min="15602" max="15613" width="5.42578125" style="392" customWidth="1"/>
    <col min="15614" max="15620" width="7" style="392" customWidth="1"/>
    <col min="15621" max="15621" width="8" style="392" customWidth="1"/>
    <col min="15622" max="15622" width="8.28515625" style="392" customWidth="1"/>
    <col min="15623" max="15623" width="7.5703125" style="392" customWidth="1"/>
    <col min="15624" max="15855" width="9.140625" style="392"/>
    <col min="15856" max="15856" width="3.7109375" style="392" customWidth="1"/>
    <col min="15857" max="15857" width="17.85546875" style="392" customWidth="1"/>
    <col min="15858" max="15869" width="5.42578125" style="392" customWidth="1"/>
    <col min="15870" max="15876" width="7" style="392" customWidth="1"/>
    <col min="15877" max="15877" width="8" style="392" customWidth="1"/>
    <col min="15878" max="15878" width="8.28515625" style="392" customWidth="1"/>
    <col min="15879" max="15879" width="7.5703125" style="392" customWidth="1"/>
    <col min="15880" max="16111" width="9.140625" style="392"/>
    <col min="16112" max="16112" width="3.7109375" style="392" customWidth="1"/>
    <col min="16113" max="16113" width="17.85546875" style="392" customWidth="1"/>
    <col min="16114" max="16125" width="5.42578125" style="392" customWidth="1"/>
    <col min="16126" max="16132" width="7" style="392" customWidth="1"/>
    <col min="16133" max="16133" width="8" style="392" customWidth="1"/>
    <col min="16134" max="16134" width="8.28515625" style="392" customWidth="1"/>
    <col min="16135" max="16135" width="7.5703125" style="392" customWidth="1"/>
    <col min="16136" max="16384" width="9.140625" style="392"/>
  </cols>
  <sheetData>
    <row r="1" spans="1:18" x14ac:dyDescent="0.25">
      <c r="A1" s="1246" t="s">
        <v>850</v>
      </c>
      <c r="B1" s="1246"/>
      <c r="C1" s="1246"/>
      <c r="D1" s="1246"/>
      <c r="E1" s="1246"/>
      <c r="F1" s="1246"/>
      <c r="G1" s="1246"/>
      <c r="H1" s="1246"/>
      <c r="I1" s="1246"/>
      <c r="J1" s="1246"/>
      <c r="K1" s="1246"/>
      <c r="L1" s="1246"/>
      <c r="M1" s="1246"/>
      <c r="N1" s="1246"/>
      <c r="O1" s="1246"/>
      <c r="P1" s="1246"/>
      <c r="Q1" s="1246"/>
      <c r="R1" s="1246"/>
    </row>
    <row r="2" spans="1:18" s="393" customFormat="1" x14ac:dyDescent="0.25">
      <c r="A2" s="1247" t="s">
        <v>160</v>
      </c>
      <c r="B2" s="1247"/>
      <c r="C2" s="1247"/>
      <c r="D2" s="1247"/>
      <c r="E2" s="1247"/>
      <c r="F2" s="1247"/>
      <c r="G2" s="1247"/>
      <c r="H2" s="1247"/>
      <c r="I2" s="1247"/>
      <c r="J2" s="1247"/>
      <c r="K2" s="1247"/>
      <c r="L2" s="1247"/>
      <c r="M2" s="1247"/>
      <c r="N2" s="1247"/>
      <c r="O2" s="1247"/>
      <c r="P2" s="1247"/>
      <c r="Q2" s="1247"/>
      <c r="R2" s="1247"/>
    </row>
    <row r="3" spans="1:18" s="393" customFormat="1" x14ac:dyDescent="0.25">
      <c r="A3" s="1247" t="s">
        <v>475</v>
      </c>
      <c r="B3" s="1247"/>
      <c r="C3" s="1247"/>
      <c r="D3" s="1247"/>
      <c r="E3" s="1247"/>
      <c r="F3" s="1247"/>
      <c r="G3" s="1247"/>
      <c r="H3" s="1247"/>
      <c r="I3" s="1247"/>
      <c r="J3" s="1247"/>
      <c r="K3" s="1247"/>
      <c r="L3" s="1247"/>
      <c r="M3" s="1247"/>
      <c r="N3" s="1247"/>
      <c r="O3" s="1247"/>
      <c r="P3" s="1247"/>
      <c r="Q3" s="1247"/>
      <c r="R3" s="1247"/>
    </row>
    <row r="4" spans="1:18" s="393" customFormat="1" x14ac:dyDescent="0.25">
      <c r="A4" s="1247" t="s">
        <v>796</v>
      </c>
      <c r="B4" s="1247"/>
      <c r="C4" s="1247"/>
      <c r="D4" s="1247"/>
      <c r="E4" s="1247"/>
      <c r="F4" s="1247"/>
      <c r="G4" s="1247"/>
      <c r="H4" s="1247"/>
      <c r="I4" s="1247"/>
      <c r="J4" s="1247"/>
      <c r="K4" s="1247"/>
      <c r="L4" s="1247"/>
      <c r="M4" s="1247"/>
      <c r="N4" s="1247"/>
      <c r="O4" s="1247"/>
      <c r="P4" s="1247"/>
      <c r="Q4" s="1247"/>
      <c r="R4" s="1247"/>
    </row>
    <row r="5" spans="1:18" s="393" customFormat="1" ht="16.5" thickBot="1" x14ac:dyDescent="0.3">
      <c r="A5" s="394"/>
      <c r="B5" s="394"/>
      <c r="C5" s="1248"/>
      <c r="D5" s="1248"/>
      <c r="E5" s="1248"/>
      <c r="F5" s="1248"/>
      <c r="G5" s="1248"/>
      <c r="H5" s="1248"/>
      <c r="I5" s="1248"/>
      <c r="J5" s="1248"/>
      <c r="K5" s="1248"/>
      <c r="L5" s="1248"/>
      <c r="M5" s="1248"/>
      <c r="N5" s="1248"/>
      <c r="O5" s="395"/>
      <c r="P5" s="395"/>
      <c r="Q5" s="394"/>
      <c r="R5" s="394"/>
    </row>
    <row r="6" spans="1:18" s="393" customFormat="1" ht="16.5" thickBot="1" x14ac:dyDescent="0.3">
      <c r="A6" s="1239" t="s">
        <v>476</v>
      </c>
      <c r="B6" s="1241" t="s">
        <v>3</v>
      </c>
      <c r="C6" s="1243" t="s">
        <v>477</v>
      </c>
      <c r="D6" s="1244"/>
      <c r="E6" s="1244"/>
      <c r="F6" s="1244"/>
      <c r="G6" s="1244"/>
      <c r="H6" s="1244"/>
      <c r="I6" s="1244"/>
      <c r="J6" s="1244"/>
      <c r="K6" s="1244"/>
      <c r="L6" s="1244"/>
      <c r="M6" s="1244"/>
      <c r="N6" s="1244"/>
      <c r="O6" s="1244"/>
      <c r="P6" s="1244"/>
      <c r="Q6" s="1244"/>
      <c r="R6" s="1245"/>
    </row>
    <row r="7" spans="1:18" s="401" customFormat="1" ht="12.75" thickBot="1" x14ac:dyDescent="0.25">
      <c r="A7" s="1240"/>
      <c r="B7" s="1242"/>
      <c r="C7" s="396" t="s">
        <v>478</v>
      </c>
      <c r="D7" s="397">
        <v>2011</v>
      </c>
      <c r="E7" s="397">
        <v>2012</v>
      </c>
      <c r="F7" s="397">
        <v>2013</v>
      </c>
      <c r="G7" s="397">
        <v>2014</v>
      </c>
      <c r="H7" s="397" t="s">
        <v>479</v>
      </c>
      <c r="I7" s="397" t="s">
        <v>480</v>
      </c>
      <c r="J7" s="397">
        <v>2017</v>
      </c>
      <c r="K7" s="398">
        <v>2018</v>
      </c>
      <c r="L7" s="397">
        <v>2019</v>
      </c>
      <c r="M7" s="399" t="s">
        <v>481</v>
      </c>
      <c r="N7" s="399" t="s">
        <v>482</v>
      </c>
      <c r="O7" s="399" t="s">
        <v>483</v>
      </c>
      <c r="P7" s="400" t="s">
        <v>484</v>
      </c>
      <c r="Q7" s="396" t="s">
        <v>485</v>
      </c>
      <c r="R7" s="397" t="s">
        <v>344</v>
      </c>
    </row>
    <row r="8" spans="1:18" s="401" customFormat="1" ht="13.5" x14ac:dyDescent="0.2">
      <c r="A8" s="402" t="s">
        <v>5</v>
      </c>
      <c r="B8" s="403" t="s">
        <v>486</v>
      </c>
      <c r="C8" s="404">
        <v>600</v>
      </c>
      <c r="D8" s="405">
        <v>600</v>
      </c>
      <c r="E8" s="405">
        <v>600</v>
      </c>
      <c r="F8" s="405">
        <v>600</v>
      </c>
      <c r="G8" s="405">
        <v>600</v>
      </c>
      <c r="H8" s="405">
        <v>600</v>
      </c>
      <c r="I8" s="405">
        <v>600</v>
      </c>
      <c r="J8" s="405">
        <v>600</v>
      </c>
      <c r="K8" s="405">
        <v>600</v>
      </c>
      <c r="L8" s="405">
        <v>600</v>
      </c>
      <c r="M8" s="405">
        <v>600</v>
      </c>
      <c r="N8" s="405">
        <v>600</v>
      </c>
      <c r="O8" s="405">
        <v>600</v>
      </c>
      <c r="P8" s="405">
        <v>720</v>
      </c>
      <c r="Q8" s="405">
        <v>720</v>
      </c>
      <c r="R8" s="405">
        <v>760</v>
      </c>
    </row>
    <row r="9" spans="1:18" s="401" customFormat="1" ht="33.75" x14ac:dyDescent="0.2">
      <c r="A9" s="406" t="s">
        <v>7</v>
      </c>
      <c r="B9" s="407" t="s">
        <v>487</v>
      </c>
      <c r="C9" s="408"/>
      <c r="D9" s="409"/>
      <c r="E9" s="409"/>
      <c r="F9" s="409"/>
      <c r="G9" s="409"/>
      <c r="H9" s="409"/>
      <c r="I9" s="410">
        <v>1000</v>
      </c>
      <c r="J9" s="411">
        <v>1000</v>
      </c>
      <c r="K9" s="411">
        <v>1000</v>
      </c>
      <c r="L9" s="412">
        <v>1000</v>
      </c>
      <c r="M9" s="413">
        <v>1000</v>
      </c>
      <c r="N9" s="412">
        <v>1000</v>
      </c>
      <c r="O9" s="414">
        <v>1000</v>
      </c>
      <c r="P9" s="415">
        <v>1200</v>
      </c>
      <c r="Q9" s="415">
        <v>1200</v>
      </c>
      <c r="R9" s="415">
        <v>1200</v>
      </c>
    </row>
    <row r="10" spans="1:18" s="401" customFormat="1" ht="33.75" x14ac:dyDescent="0.2">
      <c r="A10" s="406" t="s">
        <v>9</v>
      </c>
      <c r="B10" s="407" t="s">
        <v>488</v>
      </c>
      <c r="C10" s="408"/>
      <c r="D10" s="409"/>
      <c r="E10" s="409"/>
      <c r="F10" s="409"/>
      <c r="G10" s="409"/>
      <c r="H10" s="409"/>
      <c r="I10" s="410">
        <v>800</v>
      </c>
      <c r="J10" s="411">
        <v>800</v>
      </c>
      <c r="K10" s="411">
        <v>800</v>
      </c>
      <c r="L10" s="412">
        <v>800</v>
      </c>
      <c r="M10" s="413">
        <v>800</v>
      </c>
      <c r="N10" s="412">
        <v>800</v>
      </c>
      <c r="O10" s="414">
        <v>800</v>
      </c>
      <c r="P10" s="415">
        <v>960</v>
      </c>
      <c r="Q10" s="416"/>
      <c r="R10" s="417"/>
    </row>
    <row r="11" spans="1:18" s="401" customFormat="1" ht="49.5" x14ac:dyDescent="0.2">
      <c r="A11" s="406" t="s">
        <v>11</v>
      </c>
      <c r="B11" s="418" t="s">
        <v>489</v>
      </c>
      <c r="C11" s="408"/>
      <c r="D11" s="409"/>
      <c r="E11" s="409"/>
      <c r="F11" s="409"/>
      <c r="G11" s="409"/>
      <c r="H11" s="409"/>
      <c r="I11" s="410">
        <v>600</v>
      </c>
      <c r="J11" s="411">
        <v>600</v>
      </c>
      <c r="K11" s="411">
        <v>600</v>
      </c>
      <c r="L11" s="412">
        <v>600</v>
      </c>
      <c r="M11" s="413">
        <v>600</v>
      </c>
      <c r="N11" s="412">
        <v>600</v>
      </c>
      <c r="O11" s="414">
        <v>600</v>
      </c>
      <c r="P11" s="415">
        <v>720</v>
      </c>
      <c r="Q11" s="416"/>
      <c r="R11" s="417"/>
    </row>
    <row r="12" spans="1:18" s="401" customFormat="1" ht="12" x14ac:dyDescent="0.2">
      <c r="A12" s="402" t="s">
        <v>13</v>
      </c>
      <c r="B12" s="419" t="s">
        <v>490</v>
      </c>
      <c r="C12" s="420">
        <v>2</v>
      </c>
      <c r="D12" s="421">
        <v>2</v>
      </c>
      <c r="E12" s="421">
        <v>2</v>
      </c>
      <c r="F12" s="421">
        <v>2</v>
      </c>
      <c r="G12" s="421">
        <v>2</v>
      </c>
      <c r="H12" s="421">
        <v>2</v>
      </c>
      <c r="I12" s="421">
        <v>2</v>
      </c>
      <c r="J12" s="422">
        <v>2</v>
      </c>
      <c r="K12" s="422">
        <v>2</v>
      </c>
      <c r="L12" s="423">
        <v>2</v>
      </c>
      <c r="M12" s="424">
        <v>2</v>
      </c>
      <c r="N12" s="425">
        <v>2</v>
      </c>
      <c r="O12" s="426">
        <v>2</v>
      </c>
      <c r="P12" s="427">
        <v>2</v>
      </c>
      <c r="Q12" s="428">
        <v>2</v>
      </c>
      <c r="R12" s="429">
        <v>1.9</v>
      </c>
    </row>
    <row r="13" spans="1:18" s="401" customFormat="1" ht="12" x14ac:dyDescent="0.2">
      <c r="A13" s="402" t="s">
        <v>15</v>
      </c>
      <c r="B13" s="419" t="s">
        <v>491</v>
      </c>
      <c r="C13" s="408">
        <v>410</v>
      </c>
      <c r="D13" s="409">
        <v>420</v>
      </c>
      <c r="E13" s="409">
        <v>420</v>
      </c>
      <c r="F13" s="409">
        <v>420</v>
      </c>
      <c r="G13" s="409">
        <v>450</v>
      </c>
      <c r="H13" s="409">
        <v>450</v>
      </c>
      <c r="I13" s="409">
        <v>500</v>
      </c>
      <c r="J13" s="430">
        <v>500</v>
      </c>
      <c r="K13" s="430">
        <v>500</v>
      </c>
      <c r="L13" s="431">
        <v>515</v>
      </c>
      <c r="M13" s="413">
        <v>530</v>
      </c>
      <c r="N13" s="412">
        <v>530</v>
      </c>
      <c r="O13" s="414">
        <v>530</v>
      </c>
      <c r="P13" s="415">
        <v>597</v>
      </c>
      <c r="Q13" s="416">
        <v>680</v>
      </c>
      <c r="R13" s="417">
        <v>440921</v>
      </c>
    </row>
    <row r="14" spans="1:18" s="401" customFormat="1" ht="12.75" thickBot="1" x14ac:dyDescent="0.25">
      <c r="A14" s="432" t="s">
        <v>19</v>
      </c>
      <c r="B14" s="433" t="s">
        <v>304</v>
      </c>
      <c r="C14" s="434"/>
      <c r="D14" s="435"/>
      <c r="E14" s="435"/>
      <c r="F14" s="435"/>
      <c r="G14" s="435"/>
      <c r="H14" s="435"/>
      <c r="I14" s="435"/>
      <c r="J14" s="436"/>
      <c r="K14" s="436"/>
      <c r="L14" s="437"/>
      <c r="M14" s="438"/>
      <c r="N14" s="439"/>
      <c r="O14" s="438"/>
      <c r="P14" s="438"/>
      <c r="Q14" s="438"/>
      <c r="R14" s="438"/>
    </row>
    <row r="15" spans="1:18" ht="16.5" thickBot="1" x14ac:dyDescent="0.3"/>
    <row r="16" spans="1:18" ht="16.5" thickBot="1" x14ac:dyDescent="0.3">
      <c r="A16" s="1239" t="s">
        <v>476</v>
      </c>
      <c r="B16" s="1241" t="s">
        <v>3</v>
      </c>
      <c r="C16" s="1243" t="s">
        <v>492</v>
      </c>
      <c r="D16" s="1244"/>
      <c r="E16" s="1244"/>
      <c r="F16" s="1244"/>
      <c r="G16" s="1244"/>
      <c r="H16" s="1244"/>
      <c r="I16" s="1244"/>
      <c r="J16" s="1244"/>
      <c r="K16" s="1244"/>
      <c r="L16" s="1244"/>
      <c r="M16" s="1244"/>
      <c r="N16" s="1244"/>
      <c r="O16" s="1244"/>
      <c r="P16" s="1244"/>
      <c r="Q16" s="1244"/>
      <c r="R16" s="1245"/>
    </row>
    <row r="17" spans="1:18" ht="16.5" thickBot="1" x14ac:dyDescent="0.3">
      <c r="A17" s="1240"/>
      <c r="B17" s="1242"/>
      <c r="C17" s="396" t="s">
        <v>478</v>
      </c>
      <c r="D17" s="397" t="s">
        <v>493</v>
      </c>
      <c r="E17" s="397" t="s">
        <v>494</v>
      </c>
      <c r="F17" s="397" t="s">
        <v>495</v>
      </c>
      <c r="G17" s="397" t="s">
        <v>496</v>
      </c>
      <c r="H17" s="397" t="s">
        <v>479</v>
      </c>
      <c r="I17" s="397" t="s">
        <v>480</v>
      </c>
      <c r="J17" s="397">
        <v>2017</v>
      </c>
      <c r="K17" s="398">
        <v>2018</v>
      </c>
      <c r="L17" s="397">
        <v>2019</v>
      </c>
      <c r="M17" s="397" t="s">
        <v>481</v>
      </c>
      <c r="N17" s="397" t="s">
        <v>482</v>
      </c>
      <c r="O17" s="397" t="s">
        <v>483</v>
      </c>
      <c r="P17" s="442" t="s">
        <v>484</v>
      </c>
      <c r="Q17" s="397" t="s">
        <v>485</v>
      </c>
      <c r="R17" s="442" t="s">
        <v>344</v>
      </c>
    </row>
    <row r="18" spans="1:18" x14ac:dyDescent="0.25">
      <c r="A18" s="402" t="s">
        <v>5</v>
      </c>
      <c r="B18" s="403" t="s">
        <v>486</v>
      </c>
      <c r="C18" s="443">
        <v>152891</v>
      </c>
      <c r="D18" s="444">
        <v>150365</v>
      </c>
      <c r="E18" s="444">
        <v>186234</v>
      </c>
      <c r="F18" s="444">
        <v>168093</v>
      </c>
      <c r="G18" s="444">
        <v>160213</v>
      </c>
      <c r="H18" s="444">
        <v>158447</v>
      </c>
      <c r="I18" s="445"/>
      <c r="J18" s="446"/>
      <c r="K18" s="447"/>
      <c r="L18" s="448"/>
      <c r="M18" s="448"/>
      <c r="N18" s="448"/>
      <c r="O18" s="449"/>
      <c r="P18" s="450"/>
      <c r="Q18" s="449"/>
      <c r="R18" s="450"/>
    </row>
    <row r="19" spans="1:18" ht="34.5" x14ac:dyDescent="0.25">
      <c r="A19" s="406" t="s">
        <v>7</v>
      </c>
      <c r="B19" s="407" t="s">
        <v>487</v>
      </c>
      <c r="C19" s="416"/>
      <c r="D19" s="417"/>
      <c r="E19" s="417"/>
      <c r="F19" s="417"/>
      <c r="G19" s="417"/>
      <c r="H19" s="417"/>
      <c r="I19" s="412">
        <v>116808</v>
      </c>
      <c r="J19" s="451">
        <v>121920</v>
      </c>
      <c r="K19" s="451">
        <v>128480</v>
      </c>
      <c r="L19" s="452">
        <v>112519</v>
      </c>
      <c r="M19" s="412">
        <v>110784</v>
      </c>
      <c r="N19" s="452">
        <v>122775</v>
      </c>
      <c r="O19" s="453">
        <v>134612</v>
      </c>
      <c r="P19" s="415">
        <v>167017</v>
      </c>
      <c r="Q19" s="453">
        <v>134612</v>
      </c>
      <c r="R19" s="415">
        <v>167017</v>
      </c>
    </row>
    <row r="20" spans="1:18" ht="34.5" x14ac:dyDescent="0.25">
      <c r="A20" s="406" t="s">
        <v>9</v>
      </c>
      <c r="B20" s="407" t="s">
        <v>488</v>
      </c>
      <c r="C20" s="416"/>
      <c r="D20" s="417"/>
      <c r="E20" s="417"/>
      <c r="F20" s="417"/>
      <c r="G20" s="417"/>
      <c r="H20" s="417"/>
      <c r="I20" s="412">
        <v>32627</v>
      </c>
      <c r="J20" s="451">
        <v>35392</v>
      </c>
      <c r="K20" s="451">
        <v>37814</v>
      </c>
      <c r="L20" s="452">
        <v>35388</v>
      </c>
      <c r="M20" s="412">
        <v>35040</v>
      </c>
      <c r="N20" s="452">
        <v>38292</v>
      </c>
      <c r="O20" s="453">
        <v>39004</v>
      </c>
      <c r="P20" s="415">
        <v>49440</v>
      </c>
      <c r="Q20" s="453">
        <v>39004</v>
      </c>
      <c r="R20" s="415">
        <v>49440</v>
      </c>
    </row>
    <row r="21" spans="1:18" ht="50.25" x14ac:dyDescent="0.25">
      <c r="A21" s="406" t="s">
        <v>11</v>
      </c>
      <c r="B21" s="418" t="s">
        <v>489</v>
      </c>
      <c r="C21" s="416"/>
      <c r="D21" s="417"/>
      <c r="E21" s="417"/>
      <c r="F21" s="417"/>
      <c r="G21" s="417"/>
      <c r="H21" s="417"/>
      <c r="I21" s="412">
        <v>75320</v>
      </c>
      <c r="J21" s="451">
        <v>88502</v>
      </c>
      <c r="K21" s="451">
        <v>96979</v>
      </c>
      <c r="L21" s="452">
        <v>85712</v>
      </c>
      <c r="M21" s="412">
        <v>85463</v>
      </c>
      <c r="N21" s="452">
        <v>95679</v>
      </c>
      <c r="O21" s="453">
        <v>109146</v>
      </c>
      <c r="P21" s="415">
        <v>155270</v>
      </c>
      <c r="Q21" s="453">
        <v>109146</v>
      </c>
      <c r="R21" s="415">
        <v>155270</v>
      </c>
    </row>
    <row r="22" spans="1:18" x14ac:dyDescent="0.25">
      <c r="A22" s="402" t="s">
        <v>13</v>
      </c>
      <c r="B22" s="419" t="s">
        <v>490</v>
      </c>
      <c r="C22" s="416">
        <v>408025</v>
      </c>
      <c r="D22" s="417">
        <v>306876</v>
      </c>
      <c r="E22" s="417">
        <v>492291</v>
      </c>
      <c r="F22" s="417">
        <v>414376</v>
      </c>
      <c r="G22" s="417">
        <v>390835</v>
      </c>
      <c r="H22" s="417">
        <v>445011</v>
      </c>
      <c r="I22" s="454">
        <v>430824</v>
      </c>
      <c r="J22" s="431">
        <v>419200</v>
      </c>
      <c r="K22" s="451">
        <v>518379</v>
      </c>
      <c r="L22" s="455">
        <v>528643</v>
      </c>
      <c r="M22" s="417">
        <v>457357</v>
      </c>
      <c r="N22" s="417">
        <v>121486</v>
      </c>
      <c r="O22" s="456">
        <v>281419</v>
      </c>
      <c r="P22" s="415">
        <v>761444</v>
      </c>
      <c r="Q22" s="456">
        <v>281419</v>
      </c>
      <c r="R22" s="415">
        <v>761444</v>
      </c>
    </row>
    <row r="23" spans="1:18" x14ac:dyDescent="0.25">
      <c r="A23" s="402" t="s">
        <v>15</v>
      </c>
      <c r="B23" s="419" t="s">
        <v>491</v>
      </c>
      <c r="C23" s="416">
        <v>318895</v>
      </c>
      <c r="D23" s="417">
        <v>440921</v>
      </c>
      <c r="E23" s="417">
        <v>452861</v>
      </c>
      <c r="F23" s="417">
        <v>487729</v>
      </c>
      <c r="G23" s="417">
        <v>482296</v>
      </c>
      <c r="H23" s="417">
        <v>464264</v>
      </c>
      <c r="I23" s="454">
        <v>538377</v>
      </c>
      <c r="J23" s="431">
        <v>600498</v>
      </c>
      <c r="K23" s="451">
        <v>611369</v>
      </c>
      <c r="L23" s="455">
        <v>633972</v>
      </c>
      <c r="M23" s="417">
        <v>130401</v>
      </c>
      <c r="N23" s="417">
        <v>271418</v>
      </c>
      <c r="O23" s="456">
        <v>499596</v>
      </c>
      <c r="P23" s="415">
        <v>567532</v>
      </c>
      <c r="Q23" s="456">
        <v>499596</v>
      </c>
      <c r="R23" s="415">
        <v>567532</v>
      </c>
    </row>
    <row r="24" spans="1:18" x14ac:dyDescent="0.25">
      <c r="A24" s="402" t="s">
        <v>17</v>
      </c>
      <c r="B24" s="419" t="s">
        <v>497</v>
      </c>
      <c r="C24" s="416">
        <v>4427</v>
      </c>
      <c r="D24" s="417">
        <v>4089</v>
      </c>
      <c r="E24" s="417">
        <v>23147</v>
      </c>
      <c r="F24" s="417">
        <v>14087</v>
      </c>
      <c r="G24" s="417">
        <v>4521</v>
      </c>
      <c r="H24" s="417">
        <v>9990</v>
      </c>
      <c r="I24" s="454">
        <v>4133</v>
      </c>
      <c r="J24" s="431">
        <v>5185</v>
      </c>
      <c r="K24" s="451">
        <v>1514</v>
      </c>
      <c r="L24" s="455">
        <v>2203</v>
      </c>
      <c r="M24" s="417">
        <v>6593</v>
      </c>
      <c r="N24" s="417">
        <v>3340</v>
      </c>
      <c r="O24" s="456">
        <v>3792</v>
      </c>
      <c r="P24" s="415">
        <v>12623</v>
      </c>
      <c r="Q24" s="456">
        <v>3792</v>
      </c>
      <c r="R24" s="415">
        <v>12623</v>
      </c>
    </row>
    <row r="25" spans="1:18" ht="16.5" thickBot="1" x14ac:dyDescent="0.3">
      <c r="A25" s="432" t="s">
        <v>19</v>
      </c>
      <c r="B25" s="433" t="s">
        <v>304</v>
      </c>
      <c r="C25" s="457">
        <f t="shared" ref="C25:I25" si="0">SUM(C18:C24)</f>
        <v>884238</v>
      </c>
      <c r="D25" s="458">
        <f t="shared" si="0"/>
        <v>902251</v>
      </c>
      <c r="E25" s="458">
        <f t="shared" si="0"/>
        <v>1154533</v>
      </c>
      <c r="F25" s="458">
        <f t="shared" si="0"/>
        <v>1084285</v>
      </c>
      <c r="G25" s="458">
        <f t="shared" si="0"/>
        <v>1037865</v>
      </c>
      <c r="H25" s="458">
        <f t="shared" si="0"/>
        <v>1077712</v>
      </c>
      <c r="I25" s="458">
        <f t="shared" si="0"/>
        <v>1198089</v>
      </c>
      <c r="J25" s="459">
        <f>SUM(J19:J24)</f>
        <v>1270697</v>
      </c>
      <c r="K25" s="459">
        <f>K18+K22+K23+K24</f>
        <v>1131262</v>
      </c>
      <c r="L25" s="459">
        <f>L19+L20+L21+L22+L23+L24</f>
        <v>1398437</v>
      </c>
      <c r="M25" s="459">
        <f>M19+M20+M21+M22+M23+M24</f>
        <v>825638</v>
      </c>
      <c r="N25" s="458">
        <f>SUM(N19:N24)</f>
        <v>652990</v>
      </c>
      <c r="O25" s="460">
        <f>SUM(O19:O24)</f>
        <v>1067569</v>
      </c>
      <c r="P25" s="461">
        <v>1713326</v>
      </c>
      <c r="Q25" s="460">
        <f>SUM(Q19:Q24)</f>
        <v>1067569</v>
      </c>
      <c r="R25" s="461">
        <v>1713326</v>
      </c>
    </row>
  </sheetData>
  <mergeCells count="11">
    <mergeCell ref="A16:A17"/>
    <mergeCell ref="B16:B17"/>
    <mergeCell ref="C16:R16"/>
    <mergeCell ref="A1:R1"/>
    <mergeCell ref="A2:R2"/>
    <mergeCell ref="A3:R3"/>
    <mergeCell ref="A4:R4"/>
    <mergeCell ref="C5:N5"/>
    <mergeCell ref="A6:A7"/>
    <mergeCell ref="B6:B7"/>
    <mergeCell ref="C6:R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2" orientation="landscape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3F4843-A731-41C8-872F-0C74FAC65F23}">
  <sheetPr codeName="Munka19">
    <tabColor rgb="FF00B050"/>
    <pageSetUpPr fitToPage="1"/>
  </sheetPr>
  <dimension ref="A1:M27"/>
  <sheetViews>
    <sheetView workbookViewId="0">
      <selection activeCell="I15" sqref="I15"/>
    </sheetView>
  </sheetViews>
  <sheetFormatPr defaultRowHeight="12.75" x14ac:dyDescent="0.2"/>
  <cols>
    <col min="1" max="1" width="3.140625" style="462" customWidth="1"/>
    <col min="2" max="2" width="34.5703125" style="468" customWidth="1"/>
    <col min="3" max="3" width="36.7109375" style="468" bestFit="1" customWidth="1"/>
    <col min="4" max="4" width="29" style="468" customWidth="1"/>
    <col min="5" max="5" width="15.85546875" style="468" bestFit="1" customWidth="1"/>
    <col min="6" max="6" width="16.140625" style="468" customWidth="1"/>
    <col min="7" max="7" width="13.85546875" style="468" customWidth="1"/>
    <col min="8" max="8" width="16.140625" style="468" customWidth="1"/>
    <col min="9" max="9" width="16.42578125" style="468" customWidth="1"/>
    <col min="10" max="10" width="15.7109375" style="468" bestFit="1" customWidth="1"/>
    <col min="11" max="11" width="13.28515625" style="468" bestFit="1" customWidth="1"/>
    <col min="12" max="12" width="18" style="468" customWidth="1"/>
    <col min="13" max="13" width="10.140625" style="468" bestFit="1" customWidth="1"/>
    <col min="14" max="260" width="9.140625" style="468"/>
    <col min="261" max="261" width="26.85546875" style="468" bestFit="1" customWidth="1"/>
    <col min="262" max="262" width="15.85546875" style="468" bestFit="1" customWidth="1"/>
    <col min="263" max="263" width="17.42578125" style="468" customWidth="1"/>
    <col min="264" max="264" width="17.5703125" style="468" customWidth="1"/>
    <col min="265" max="265" width="16.42578125" style="468" customWidth="1"/>
    <col min="266" max="266" width="15.7109375" style="468" bestFit="1" customWidth="1"/>
    <col min="267" max="267" width="13.28515625" style="468" bestFit="1" customWidth="1"/>
    <col min="268" max="268" width="18" style="468" customWidth="1"/>
    <col min="269" max="269" width="10.140625" style="468" bestFit="1" customWidth="1"/>
    <col min="270" max="516" width="9.140625" style="468"/>
    <col min="517" max="517" width="26.85546875" style="468" bestFit="1" customWidth="1"/>
    <col min="518" max="518" width="15.85546875" style="468" bestFit="1" customWidth="1"/>
    <col min="519" max="519" width="17.42578125" style="468" customWidth="1"/>
    <col min="520" max="520" width="17.5703125" style="468" customWidth="1"/>
    <col min="521" max="521" width="16.42578125" style="468" customWidth="1"/>
    <col min="522" max="522" width="15.7109375" style="468" bestFit="1" customWidth="1"/>
    <col min="523" max="523" width="13.28515625" style="468" bestFit="1" customWidth="1"/>
    <col min="524" max="524" width="18" style="468" customWidth="1"/>
    <col min="525" max="525" width="10.140625" style="468" bestFit="1" customWidth="1"/>
    <col min="526" max="772" width="9.140625" style="468"/>
    <col min="773" max="773" width="26.85546875" style="468" bestFit="1" customWidth="1"/>
    <col min="774" max="774" width="15.85546875" style="468" bestFit="1" customWidth="1"/>
    <col min="775" max="775" width="17.42578125" style="468" customWidth="1"/>
    <col min="776" max="776" width="17.5703125" style="468" customWidth="1"/>
    <col min="777" max="777" width="16.42578125" style="468" customWidth="1"/>
    <col min="778" max="778" width="15.7109375" style="468" bestFit="1" customWidth="1"/>
    <col min="779" max="779" width="13.28515625" style="468" bestFit="1" customWidth="1"/>
    <col min="780" max="780" width="18" style="468" customWidth="1"/>
    <col min="781" max="781" width="10.140625" style="468" bestFit="1" customWidth="1"/>
    <col min="782" max="1028" width="9.140625" style="468"/>
    <col min="1029" max="1029" width="26.85546875" style="468" bestFit="1" customWidth="1"/>
    <col min="1030" max="1030" width="15.85546875" style="468" bestFit="1" customWidth="1"/>
    <col min="1031" max="1031" width="17.42578125" style="468" customWidth="1"/>
    <col min="1032" max="1032" width="17.5703125" style="468" customWidth="1"/>
    <col min="1033" max="1033" width="16.42578125" style="468" customWidth="1"/>
    <col min="1034" max="1034" width="15.7109375" style="468" bestFit="1" customWidth="1"/>
    <col min="1035" max="1035" width="13.28515625" style="468" bestFit="1" customWidth="1"/>
    <col min="1036" max="1036" width="18" style="468" customWidth="1"/>
    <col min="1037" max="1037" width="10.140625" style="468" bestFit="1" customWidth="1"/>
    <col min="1038" max="1284" width="9.140625" style="468"/>
    <col min="1285" max="1285" width="26.85546875" style="468" bestFit="1" customWidth="1"/>
    <col min="1286" max="1286" width="15.85546875" style="468" bestFit="1" customWidth="1"/>
    <col min="1287" max="1287" width="17.42578125" style="468" customWidth="1"/>
    <col min="1288" max="1288" width="17.5703125" style="468" customWidth="1"/>
    <col min="1289" max="1289" width="16.42578125" style="468" customWidth="1"/>
    <col min="1290" max="1290" width="15.7109375" style="468" bestFit="1" customWidth="1"/>
    <col min="1291" max="1291" width="13.28515625" style="468" bestFit="1" customWidth="1"/>
    <col min="1292" max="1292" width="18" style="468" customWidth="1"/>
    <col min="1293" max="1293" width="10.140625" style="468" bestFit="1" customWidth="1"/>
    <col min="1294" max="1540" width="9.140625" style="468"/>
    <col min="1541" max="1541" width="26.85546875" style="468" bestFit="1" customWidth="1"/>
    <col min="1542" max="1542" width="15.85546875" style="468" bestFit="1" customWidth="1"/>
    <col min="1543" max="1543" width="17.42578125" style="468" customWidth="1"/>
    <col min="1544" max="1544" width="17.5703125" style="468" customWidth="1"/>
    <col min="1545" max="1545" width="16.42578125" style="468" customWidth="1"/>
    <col min="1546" max="1546" width="15.7109375" style="468" bestFit="1" customWidth="1"/>
    <col min="1547" max="1547" width="13.28515625" style="468" bestFit="1" customWidth="1"/>
    <col min="1548" max="1548" width="18" style="468" customWidth="1"/>
    <col min="1549" max="1549" width="10.140625" style="468" bestFit="1" customWidth="1"/>
    <col min="1550" max="1796" width="9.140625" style="468"/>
    <col min="1797" max="1797" width="26.85546875" style="468" bestFit="1" customWidth="1"/>
    <col min="1798" max="1798" width="15.85546875" style="468" bestFit="1" customWidth="1"/>
    <col min="1799" max="1799" width="17.42578125" style="468" customWidth="1"/>
    <col min="1800" max="1800" width="17.5703125" style="468" customWidth="1"/>
    <col min="1801" max="1801" width="16.42578125" style="468" customWidth="1"/>
    <col min="1802" max="1802" width="15.7109375" style="468" bestFit="1" customWidth="1"/>
    <col min="1803" max="1803" width="13.28515625" style="468" bestFit="1" customWidth="1"/>
    <col min="1804" max="1804" width="18" style="468" customWidth="1"/>
    <col min="1805" max="1805" width="10.140625" style="468" bestFit="1" customWidth="1"/>
    <col min="1806" max="2052" width="9.140625" style="468"/>
    <col min="2053" max="2053" width="26.85546875" style="468" bestFit="1" customWidth="1"/>
    <col min="2054" max="2054" width="15.85546875" style="468" bestFit="1" customWidth="1"/>
    <col min="2055" max="2055" width="17.42578125" style="468" customWidth="1"/>
    <col min="2056" max="2056" width="17.5703125" style="468" customWidth="1"/>
    <col min="2057" max="2057" width="16.42578125" style="468" customWidth="1"/>
    <col min="2058" max="2058" width="15.7109375" style="468" bestFit="1" customWidth="1"/>
    <col min="2059" max="2059" width="13.28515625" style="468" bestFit="1" customWidth="1"/>
    <col min="2060" max="2060" width="18" style="468" customWidth="1"/>
    <col min="2061" max="2061" width="10.140625" style="468" bestFit="1" customWidth="1"/>
    <col min="2062" max="2308" width="9.140625" style="468"/>
    <col min="2309" max="2309" width="26.85546875" style="468" bestFit="1" customWidth="1"/>
    <col min="2310" max="2310" width="15.85546875" style="468" bestFit="1" customWidth="1"/>
    <col min="2311" max="2311" width="17.42578125" style="468" customWidth="1"/>
    <col min="2312" max="2312" width="17.5703125" style="468" customWidth="1"/>
    <col min="2313" max="2313" width="16.42578125" style="468" customWidth="1"/>
    <col min="2314" max="2314" width="15.7109375" style="468" bestFit="1" customWidth="1"/>
    <col min="2315" max="2315" width="13.28515625" style="468" bestFit="1" customWidth="1"/>
    <col min="2316" max="2316" width="18" style="468" customWidth="1"/>
    <col min="2317" max="2317" width="10.140625" style="468" bestFit="1" customWidth="1"/>
    <col min="2318" max="2564" width="9.140625" style="468"/>
    <col min="2565" max="2565" width="26.85546875" style="468" bestFit="1" customWidth="1"/>
    <col min="2566" max="2566" width="15.85546875" style="468" bestFit="1" customWidth="1"/>
    <col min="2567" max="2567" width="17.42578125" style="468" customWidth="1"/>
    <col min="2568" max="2568" width="17.5703125" style="468" customWidth="1"/>
    <col min="2569" max="2569" width="16.42578125" style="468" customWidth="1"/>
    <col min="2570" max="2570" width="15.7109375" style="468" bestFit="1" customWidth="1"/>
    <col min="2571" max="2571" width="13.28515625" style="468" bestFit="1" customWidth="1"/>
    <col min="2572" max="2572" width="18" style="468" customWidth="1"/>
    <col min="2573" max="2573" width="10.140625" style="468" bestFit="1" customWidth="1"/>
    <col min="2574" max="2820" width="9.140625" style="468"/>
    <col min="2821" max="2821" width="26.85546875" style="468" bestFit="1" customWidth="1"/>
    <col min="2822" max="2822" width="15.85546875" style="468" bestFit="1" customWidth="1"/>
    <col min="2823" max="2823" width="17.42578125" style="468" customWidth="1"/>
    <col min="2824" max="2824" width="17.5703125" style="468" customWidth="1"/>
    <col min="2825" max="2825" width="16.42578125" style="468" customWidth="1"/>
    <col min="2826" max="2826" width="15.7109375" style="468" bestFit="1" customWidth="1"/>
    <col min="2827" max="2827" width="13.28515625" style="468" bestFit="1" customWidth="1"/>
    <col min="2828" max="2828" width="18" style="468" customWidth="1"/>
    <col min="2829" max="2829" width="10.140625" style="468" bestFit="1" customWidth="1"/>
    <col min="2830" max="3076" width="9.140625" style="468"/>
    <col min="3077" max="3077" width="26.85546875" style="468" bestFit="1" customWidth="1"/>
    <col min="3078" max="3078" width="15.85546875" style="468" bestFit="1" customWidth="1"/>
    <col min="3079" max="3079" width="17.42578125" style="468" customWidth="1"/>
    <col min="3080" max="3080" width="17.5703125" style="468" customWidth="1"/>
    <col min="3081" max="3081" width="16.42578125" style="468" customWidth="1"/>
    <col min="3082" max="3082" width="15.7109375" style="468" bestFit="1" customWidth="1"/>
    <col min="3083" max="3083" width="13.28515625" style="468" bestFit="1" customWidth="1"/>
    <col min="3084" max="3084" width="18" style="468" customWidth="1"/>
    <col min="3085" max="3085" width="10.140625" style="468" bestFit="1" customWidth="1"/>
    <col min="3086" max="3332" width="9.140625" style="468"/>
    <col min="3333" max="3333" width="26.85546875" style="468" bestFit="1" customWidth="1"/>
    <col min="3334" max="3334" width="15.85546875" style="468" bestFit="1" customWidth="1"/>
    <col min="3335" max="3335" width="17.42578125" style="468" customWidth="1"/>
    <col min="3336" max="3336" width="17.5703125" style="468" customWidth="1"/>
    <col min="3337" max="3337" width="16.42578125" style="468" customWidth="1"/>
    <col min="3338" max="3338" width="15.7109375" style="468" bestFit="1" customWidth="1"/>
    <col min="3339" max="3339" width="13.28515625" style="468" bestFit="1" customWidth="1"/>
    <col min="3340" max="3340" width="18" style="468" customWidth="1"/>
    <col min="3341" max="3341" width="10.140625" style="468" bestFit="1" customWidth="1"/>
    <col min="3342" max="3588" width="9.140625" style="468"/>
    <col min="3589" max="3589" width="26.85546875" style="468" bestFit="1" customWidth="1"/>
    <col min="3590" max="3590" width="15.85546875" style="468" bestFit="1" customWidth="1"/>
    <col min="3591" max="3591" width="17.42578125" style="468" customWidth="1"/>
    <col min="3592" max="3592" width="17.5703125" style="468" customWidth="1"/>
    <col min="3593" max="3593" width="16.42578125" style="468" customWidth="1"/>
    <col min="3594" max="3594" width="15.7109375" style="468" bestFit="1" customWidth="1"/>
    <col min="3595" max="3595" width="13.28515625" style="468" bestFit="1" customWidth="1"/>
    <col min="3596" max="3596" width="18" style="468" customWidth="1"/>
    <col min="3597" max="3597" width="10.140625" style="468" bestFit="1" customWidth="1"/>
    <col min="3598" max="3844" width="9.140625" style="468"/>
    <col min="3845" max="3845" width="26.85546875" style="468" bestFit="1" customWidth="1"/>
    <col min="3846" max="3846" width="15.85546875" style="468" bestFit="1" customWidth="1"/>
    <col min="3847" max="3847" width="17.42578125" style="468" customWidth="1"/>
    <col min="3848" max="3848" width="17.5703125" style="468" customWidth="1"/>
    <col min="3849" max="3849" width="16.42578125" style="468" customWidth="1"/>
    <col min="3850" max="3850" width="15.7109375" style="468" bestFit="1" customWidth="1"/>
    <col min="3851" max="3851" width="13.28515625" style="468" bestFit="1" customWidth="1"/>
    <col min="3852" max="3852" width="18" style="468" customWidth="1"/>
    <col min="3853" max="3853" width="10.140625" style="468" bestFit="1" customWidth="1"/>
    <col min="3854" max="4100" width="9.140625" style="468"/>
    <col min="4101" max="4101" width="26.85546875" style="468" bestFit="1" customWidth="1"/>
    <col min="4102" max="4102" width="15.85546875" style="468" bestFit="1" customWidth="1"/>
    <col min="4103" max="4103" width="17.42578125" style="468" customWidth="1"/>
    <col min="4104" max="4104" width="17.5703125" style="468" customWidth="1"/>
    <col min="4105" max="4105" width="16.42578125" style="468" customWidth="1"/>
    <col min="4106" max="4106" width="15.7109375" style="468" bestFit="1" customWidth="1"/>
    <col min="4107" max="4107" width="13.28515625" style="468" bestFit="1" customWidth="1"/>
    <col min="4108" max="4108" width="18" style="468" customWidth="1"/>
    <col min="4109" max="4109" width="10.140625" style="468" bestFit="1" customWidth="1"/>
    <col min="4110" max="4356" width="9.140625" style="468"/>
    <col min="4357" max="4357" width="26.85546875" style="468" bestFit="1" customWidth="1"/>
    <col min="4358" max="4358" width="15.85546875" style="468" bestFit="1" customWidth="1"/>
    <col min="4359" max="4359" width="17.42578125" style="468" customWidth="1"/>
    <col min="4360" max="4360" width="17.5703125" style="468" customWidth="1"/>
    <col min="4361" max="4361" width="16.42578125" style="468" customWidth="1"/>
    <col min="4362" max="4362" width="15.7109375" style="468" bestFit="1" customWidth="1"/>
    <col min="4363" max="4363" width="13.28515625" style="468" bestFit="1" customWidth="1"/>
    <col min="4364" max="4364" width="18" style="468" customWidth="1"/>
    <col min="4365" max="4365" width="10.140625" style="468" bestFit="1" customWidth="1"/>
    <col min="4366" max="4612" width="9.140625" style="468"/>
    <col min="4613" max="4613" width="26.85546875" style="468" bestFit="1" customWidth="1"/>
    <col min="4614" max="4614" width="15.85546875" style="468" bestFit="1" customWidth="1"/>
    <col min="4615" max="4615" width="17.42578125" style="468" customWidth="1"/>
    <col min="4616" max="4616" width="17.5703125" style="468" customWidth="1"/>
    <col min="4617" max="4617" width="16.42578125" style="468" customWidth="1"/>
    <col min="4618" max="4618" width="15.7109375" style="468" bestFit="1" customWidth="1"/>
    <col min="4619" max="4619" width="13.28515625" style="468" bestFit="1" customWidth="1"/>
    <col min="4620" max="4620" width="18" style="468" customWidth="1"/>
    <col min="4621" max="4621" width="10.140625" style="468" bestFit="1" customWidth="1"/>
    <col min="4622" max="4868" width="9.140625" style="468"/>
    <col min="4869" max="4869" width="26.85546875" style="468" bestFit="1" customWidth="1"/>
    <col min="4870" max="4870" width="15.85546875" style="468" bestFit="1" customWidth="1"/>
    <col min="4871" max="4871" width="17.42578125" style="468" customWidth="1"/>
    <col min="4872" max="4872" width="17.5703125" style="468" customWidth="1"/>
    <col min="4873" max="4873" width="16.42578125" style="468" customWidth="1"/>
    <col min="4874" max="4874" width="15.7109375" style="468" bestFit="1" customWidth="1"/>
    <col min="4875" max="4875" width="13.28515625" style="468" bestFit="1" customWidth="1"/>
    <col min="4876" max="4876" width="18" style="468" customWidth="1"/>
    <col min="4877" max="4877" width="10.140625" style="468" bestFit="1" customWidth="1"/>
    <col min="4878" max="5124" width="9.140625" style="468"/>
    <col min="5125" max="5125" width="26.85546875" style="468" bestFit="1" customWidth="1"/>
    <col min="5126" max="5126" width="15.85546875" style="468" bestFit="1" customWidth="1"/>
    <col min="5127" max="5127" width="17.42578125" style="468" customWidth="1"/>
    <col min="5128" max="5128" width="17.5703125" style="468" customWidth="1"/>
    <col min="5129" max="5129" width="16.42578125" style="468" customWidth="1"/>
    <col min="5130" max="5130" width="15.7109375" style="468" bestFit="1" customWidth="1"/>
    <col min="5131" max="5131" width="13.28515625" style="468" bestFit="1" customWidth="1"/>
    <col min="5132" max="5132" width="18" style="468" customWidth="1"/>
    <col min="5133" max="5133" width="10.140625" style="468" bestFit="1" customWidth="1"/>
    <col min="5134" max="5380" width="9.140625" style="468"/>
    <col min="5381" max="5381" width="26.85546875" style="468" bestFit="1" customWidth="1"/>
    <col min="5382" max="5382" width="15.85546875" style="468" bestFit="1" customWidth="1"/>
    <col min="5383" max="5383" width="17.42578125" style="468" customWidth="1"/>
    <col min="5384" max="5384" width="17.5703125" style="468" customWidth="1"/>
    <col min="5385" max="5385" width="16.42578125" style="468" customWidth="1"/>
    <col min="5386" max="5386" width="15.7109375" style="468" bestFit="1" customWidth="1"/>
    <col min="5387" max="5387" width="13.28515625" style="468" bestFit="1" customWidth="1"/>
    <col min="5388" max="5388" width="18" style="468" customWidth="1"/>
    <col min="5389" max="5389" width="10.140625" style="468" bestFit="1" customWidth="1"/>
    <col min="5390" max="5636" width="9.140625" style="468"/>
    <col min="5637" max="5637" width="26.85546875" style="468" bestFit="1" customWidth="1"/>
    <col min="5638" max="5638" width="15.85546875" style="468" bestFit="1" customWidth="1"/>
    <col min="5639" max="5639" width="17.42578125" style="468" customWidth="1"/>
    <col min="5640" max="5640" width="17.5703125" style="468" customWidth="1"/>
    <col min="5641" max="5641" width="16.42578125" style="468" customWidth="1"/>
    <col min="5642" max="5642" width="15.7109375" style="468" bestFit="1" customWidth="1"/>
    <col min="5643" max="5643" width="13.28515625" style="468" bestFit="1" customWidth="1"/>
    <col min="5644" max="5644" width="18" style="468" customWidth="1"/>
    <col min="5645" max="5645" width="10.140625" style="468" bestFit="1" customWidth="1"/>
    <col min="5646" max="5892" width="9.140625" style="468"/>
    <col min="5893" max="5893" width="26.85546875" style="468" bestFit="1" customWidth="1"/>
    <col min="5894" max="5894" width="15.85546875" style="468" bestFit="1" customWidth="1"/>
    <col min="5895" max="5895" width="17.42578125" style="468" customWidth="1"/>
    <col min="5896" max="5896" width="17.5703125" style="468" customWidth="1"/>
    <col min="5897" max="5897" width="16.42578125" style="468" customWidth="1"/>
    <col min="5898" max="5898" width="15.7109375" style="468" bestFit="1" customWidth="1"/>
    <col min="5899" max="5899" width="13.28515625" style="468" bestFit="1" customWidth="1"/>
    <col min="5900" max="5900" width="18" style="468" customWidth="1"/>
    <col min="5901" max="5901" width="10.140625" style="468" bestFit="1" customWidth="1"/>
    <col min="5902" max="6148" width="9.140625" style="468"/>
    <col min="6149" max="6149" width="26.85546875" style="468" bestFit="1" customWidth="1"/>
    <col min="6150" max="6150" width="15.85546875" style="468" bestFit="1" customWidth="1"/>
    <col min="6151" max="6151" width="17.42578125" style="468" customWidth="1"/>
    <col min="6152" max="6152" width="17.5703125" style="468" customWidth="1"/>
    <col min="6153" max="6153" width="16.42578125" style="468" customWidth="1"/>
    <col min="6154" max="6154" width="15.7109375" style="468" bestFit="1" customWidth="1"/>
    <col min="6155" max="6155" width="13.28515625" style="468" bestFit="1" customWidth="1"/>
    <col min="6156" max="6156" width="18" style="468" customWidth="1"/>
    <col min="6157" max="6157" width="10.140625" style="468" bestFit="1" customWidth="1"/>
    <col min="6158" max="6404" width="9.140625" style="468"/>
    <col min="6405" max="6405" width="26.85546875" style="468" bestFit="1" customWidth="1"/>
    <col min="6406" max="6406" width="15.85546875" style="468" bestFit="1" customWidth="1"/>
    <col min="6407" max="6407" width="17.42578125" style="468" customWidth="1"/>
    <col min="6408" max="6408" width="17.5703125" style="468" customWidth="1"/>
    <col min="6409" max="6409" width="16.42578125" style="468" customWidth="1"/>
    <col min="6410" max="6410" width="15.7109375" style="468" bestFit="1" customWidth="1"/>
    <col min="6411" max="6411" width="13.28515625" style="468" bestFit="1" customWidth="1"/>
    <col min="6412" max="6412" width="18" style="468" customWidth="1"/>
    <col min="6413" max="6413" width="10.140625" style="468" bestFit="1" customWidth="1"/>
    <col min="6414" max="6660" width="9.140625" style="468"/>
    <col min="6661" max="6661" width="26.85546875" style="468" bestFit="1" customWidth="1"/>
    <col min="6662" max="6662" width="15.85546875" style="468" bestFit="1" customWidth="1"/>
    <col min="6663" max="6663" width="17.42578125" style="468" customWidth="1"/>
    <col min="6664" max="6664" width="17.5703125" style="468" customWidth="1"/>
    <col min="6665" max="6665" width="16.42578125" style="468" customWidth="1"/>
    <col min="6666" max="6666" width="15.7109375" style="468" bestFit="1" customWidth="1"/>
    <col min="6667" max="6667" width="13.28515625" style="468" bestFit="1" customWidth="1"/>
    <col min="6668" max="6668" width="18" style="468" customWidth="1"/>
    <col min="6669" max="6669" width="10.140625" style="468" bestFit="1" customWidth="1"/>
    <col min="6670" max="6916" width="9.140625" style="468"/>
    <col min="6917" max="6917" width="26.85546875" style="468" bestFit="1" customWidth="1"/>
    <col min="6918" max="6918" width="15.85546875" style="468" bestFit="1" customWidth="1"/>
    <col min="6919" max="6919" width="17.42578125" style="468" customWidth="1"/>
    <col min="6920" max="6920" width="17.5703125" style="468" customWidth="1"/>
    <col min="6921" max="6921" width="16.42578125" style="468" customWidth="1"/>
    <col min="6922" max="6922" width="15.7109375" style="468" bestFit="1" customWidth="1"/>
    <col min="6923" max="6923" width="13.28515625" style="468" bestFit="1" customWidth="1"/>
    <col min="6924" max="6924" width="18" style="468" customWidth="1"/>
    <col min="6925" max="6925" width="10.140625" style="468" bestFit="1" customWidth="1"/>
    <col min="6926" max="7172" width="9.140625" style="468"/>
    <col min="7173" max="7173" width="26.85546875" style="468" bestFit="1" customWidth="1"/>
    <col min="7174" max="7174" width="15.85546875" style="468" bestFit="1" customWidth="1"/>
    <col min="7175" max="7175" width="17.42578125" style="468" customWidth="1"/>
    <col min="7176" max="7176" width="17.5703125" style="468" customWidth="1"/>
    <col min="7177" max="7177" width="16.42578125" style="468" customWidth="1"/>
    <col min="7178" max="7178" width="15.7109375" style="468" bestFit="1" customWidth="1"/>
    <col min="7179" max="7179" width="13.28515625" style="468" bestFit="1" customWidth="1"/>
    <col min="7180" max="7180" width="18" style="468" customWidth="1"/>
    <col min="7181" max="7181" width="10.140625" style="468" bestFit="1" customWidth="1"/>
    <col min="7182" max="7428" width="9.140625" style="468"/>
    <col min="7429" max="7429" width="26.85546875" style="468" bestFit="1" customWidth="1"/>
    <col min="7430" max="7430" width="15.85546875" style="468" bestFit="1" customWidth="1"/>
    <col min="7431" max="7431" width="17.42578125" style="468" customWidth="1"/>
    <col min="7432" max="7432" width="17.5703125" style="468" customWidth="1"/>
    <col min="7433" max="7433" width="16.42578125" style="468" customWidth="1"/>
    <col min="7434" max="7434" width="15.7109375" style="468" bestFit="1" customWidth="1"/>
    <col min="7435" max="7435" width="13.28515625" style="468" bestFit="1" customWidth="1"/>
    <col min="7436" max="7436" width="18" style="468" customWidth="1"/>
    <col min="7437" max="7437" width="10.140625" style="468" bestFit="1" customWidth="1"/>
    <col min="7438" max="7684" width="9.140625" style="468"/>
    <col min="7685" max="7685" width="26.85546875" style="468" bestFit="1" customWidth="1"/>
    <col min="7686" max="7686" width="15.85546875" style="468" bestFit="1" customWidth="1"/>
    <col min="7687" max="7687" width="17.42578125" style="468" customWidth="1"/>
    <col min="7688" max="7688" width="17.5703125" style="468" customWidth="1"/>
    <col min="7689" max="7689" width="16.42578125" style="468" customWidth="1"/>
    <col min="7690" max="7690" width="15.7109375" style="468" bestFit="1" customWidth="1"/>
    <col min="7691" max="7691" width="13.28515625" style="468" bestFit="1" customWidth="1"/>
    <col min="7692" max="7692" width="18" style="468" customWidth="1"/>
    <col min="7693" max="7693" width="10.140625" style="468" bestFit="1" customWidth="1"/>
    <col min="7694" max="7940" width="9.140625" style="468"/>
    <col min="7941" max="7941" width="26.85546875" style="468" bestFit="1" customWidth="1"/>
    <col min="7942" max="7942" width="15.85546875" style="468" bestFit="1" customWidth="1"/>
    <col min="7943" max="7943" width="17.42578125" style="468" customWidth="1"/>
    <col min="7944" max="7944" width="17.5703125" style="468" customWidth="1"/>
    <col min="7945" max="7945" width="16.42578125" style="468" customWidth="1"/>
    <col min="7946" max="7946" width="15.7109375" style="468" bestFit="1" customWidth="1"/>
    <col min="7947" max="7947" width="13.28515625" style="468" bestFit="1" customWidth="1"/>
    <col min="7948" max="7948" width="18" style="468" customWidth="1"/>
    <col min="7949" max="7949" width="10.140625" style="468" bestFit="1" customWidth="1"/>
    <col min="7950" max="8196" width="9.140625" style="468"/>
    <col min="8197" max="8197" width="26.85546875" style="468" bestFit="1" customWidth="1"/>
    <col min="8198" max="8198" width="15.85546875" style="468" bestFit="1" customWidth="1"/>
    <col min="8199" max="8199" width="17.42578125" style="468" customWidth="1"/>
    <col min="8200" max="8200" width="17.5703125" style="468" customWidth="1"/>
    <col min="8201" max="8201" width="16.42578125" style="468" customWidth="1"/>
    <col min="8202" max="8202" width="15.7109375" style="468" bestFit="1" customWidth="1"/>
    <col min="8203" max="8203" width="13.28515625" style="468" bestFit="1" customWidth="1"/>
    <col min="8204" max="8204" width="18" style="468" customWidth="1"/>
    <col min="8205" max="8205" width="10.140625" style="468" bestFit="1" customWidth="1"/>
    <col min="8206" max="8452" width="9.140625" style="468"/>
    <col min="8453" max="8453" width="26.85546875" style="468" bestFit="1" customWidth="1"/>
    <col min="8454" max="8454" width="15.85546875" style="468" bestFit="1" customWidth="1"/>
    <col min="8455" max="8455" width="17.42578125" style="468" customWidth="1"/>
    <col min="8456" max="8456" width="17.5703125" style="468" customWidth="1"/>
    <col min="8457" max="8457" width="16.42578125" style="468" customWidth="1"/>
    <col min="8458" max="8458" width="15.7109375" style="468" bestFit="1" customWidth="1"/>
    <col min="8459" max="8459" width="13.28515625" style="468" bestFit="1" customWidth="1"/>
    <col min="8460" max="8460" width="18" style="468" customWidth="1"/>
    <col min="8461" max="8461" width="10.140625" style="468" bestFit="1" customWidth="1"/>
    <col min="8462" max="8708" width="9.140625" style="468"/>
    <col min="8709" max="8709" width="26.85546875" style="468" bestFit="1" customWidth="1"/>
    <col min="8710" max="8710" width="15.85546875" style="468" bestFit="1" customWidth="1"/>
    <col min="8711" max="8711" width="17.42578125" style="468" customWidth="1"/>
    <col min="8712" max="8712" width="17.5703125" style="468" customWidth="1"/>
    <col min="8713" max="8713" width="16.42578125" style="468" customWidth="1"/>
    <col min="8714" max="8714" width="15.7109375" style="468" bestFit="1" customWidth="1"/>
    <col min="8715" max="8715" width="13.28515625" style="468" bestFit="1" customWidth="1"/>
    <col min="8716" max="8716" width="18" style="468" customWidth="1"/>
    <col min="8717" max="8717" width="10.140625" style="468" bestFit="1" customWidth="1"/>
    <col min="8718" max="8964" width="9.140625" style="468"/>
    <col min="8965" max="8965" width="26.85546875" style="468" bestFit="1" customWidth="1"/>
    <col min="8966" max="8966" width="15.85546875" style="468" bestFit="1" customWidth="1"/>
    <col min="8967" max="8967" width="17.42578125" style="468" customWidth="1"/>
    <col min="8968" max="8968" width="17.5703125" style="468" customWidth="1"/>
    <col min="8969" max="8969" width="16.42578125" style="468" customWidth="1"/>
    <col min="8970" max="8970" width="15.7109375" style="468" bestFit="1" customWidth="1"/>
    <col min="8971" max="8971" width="13.28515625" style="468" bestFit="1" customWidth="1"/>
    <col min="8972" max="8972" width="18" style="468" customWidth="1"/>
    <col min="8973" max="8973" width="10.140625" style="468" bestFit="1" customWidth="1"/>
    <col min="8974" max="9220" width="9.140625" style="468"/>
    <col min="9221" max="9221" width="26.85546875" style="468" bestFit="1" customWidth="1"/>
    <col min="9222" max="9222" width="15.85546875" style="468" bestFit="1" customWidth="1"/>
    <col min="9223" max="9223" width="17.42578125" style="468" customWidth="1"/>
    <col min="9224" max="9224" width="17.5703125" style="468" customWidth="1"/>
    <col min="9225" max="9225" width="16.42578125" style="468" customWidth="1"/>
    <col min="9226" max="9226" width="15.7109375" style="468" bestFit="1" customWidth="1"/>
    <col min="9227" max="9227" width="13.28515625" style="468" bestFit="1" customWidth="1"/>
    <col min="9228" max="9228" width="18" style="468" customWidth="1"/>
    <col min="9229" max="9229" width="10.140625" style="468" bestFit="1" customWidth="1"/>
    <col min="9230" max="9476" width="9.140625" style="468"/>
    <col min="9477" max="9477" width="26.85546875" style="468" bestFit="1" customWidth="1"/>
    <col min="9478" max="9478" width="15.85546875" style="468" bestFit="1" customWidth="1"/>
    <col min="9479" max="9479" width="17.42578125" style="468" customWidth="1"/>
    <col min="9480" max="9480" width="17.5703125" style="468" customWidth="1"/>
    <col min="9481" max="9481" width="16.42578125" style="468" customWidth="1"/>
    <col min="9482" max="9482" width="15.7109375" style="468" bestFit="1" customWidth="1"/>
    <col min="9483" max="9483" width="13.28515625" style="468" bestFit="1" customWidth="1"/>
    <col min="9484" max="9484" width="18" style="468" customWidth="1"/>
    <col min="9485" max="9485" width="10.140625" style="468" bestFit="1" customWidth="1"/>
    <col min="9486" max="9732" width="9.140625" style="468"/>
    <col min="9733" max="9733" width="26.85546875" style="468" bestFit="1" customWidth="1"/>
    <col min="9734" max="9734" width="15.85546875" style="468" bestFit="1" customWidth="1"/>
    <col min="9735" max="9735" width="17.42578125" style="468" customWidth="1"/>
    <col min="9736" max="9736" width="17.5703125" style="468" customWidth="1"/>
    <col min="9737" max="9737" width="16.42578125" style="468" customWidth="1"/>
    <col min="9738" max="9738" width="15.7109375" style="468" bestFit="1" customWidth="1"/>
    <col min="9739" max="9739" width="13.28515625" style="468" bestFit="1" customWidth="1"/>
    <col min="9740" max="9740" width="18" style="468" customWidth="1"/>
    <col min="9741" max="9741" width="10.140625" style="468" bestFit="1" customWidth="1"/>
    <col min="9742" max="9988" width="9.140625" style="468"/>
    <col min="9989" max="9989" width="26.85546875" style="468" bestFit="1" customWidth="1"/>
    <col min="9990" max="9990" width="15.85546875" style="468" bestFit="1" customWidth="1"/>
    <col min="9991" max="9991" width="17.42578125" style="468" customWidth="1"/>
    <col min="9992" max="9992" width="17.5703125" style="468" customWidth="1"/>
    <col min="9993" max="9993" width="16.42578125" style="468" customWidth="1"/>
    <col min="9994" max="9994" width="15.7109375" style="468" bestFit="1" customWidth="1"/>
    <col min="9995" max="9995" width="13.28515625" style="468" bestFit="1" customWidth="1"/>
    <col min="9996" max="9996" width="18" style="468" customWidth="1"/>
    <col min="9997" max="9997" width="10.140625" style="468" bestFit="1" customWidth="1"/>
    <col min="9998" max="10244" width="9.140625" style="468"/>
    <col min="10245" max="10245" width="26.85546875" style="468" bestFit="1" customWidth="1"/>
    <col min="10246" max="10246" width="15.85546875" style="468" bestFit="1" customWidth="1"/>
    <col min="10247" max="10247" width="17.42578125" style="468" customWidth="1"/>
    <col min="10248" max="10248" width="17.5703125" style="468" customWidth="1"/>
    <col min="10249" max="10249" width="16.42578125" style="468" customWidth="1"/>
    <col min="10250" max="10250" width="15.7109375" style="468" bestFit="1" customWidth="1"/>
    <col min="10251" max="10251" width="13.28515625" style="468" bestFit="1" customWidth="1"/>
    <col min="10252" max="10252" width="18" style="468" customWidth="1"/>
    <col min="10253" max="10253" width="10.140625" style="468" bestFit="1" customWidth="1"/>
    <col min="10254" max="10500" width="9.140625" style="468"/>
    <col min="10501" max="10501" width="26.85546875" style="468" bestFit="1" customWidth="1"/>
    <col min="10502" max="10502" width="15.85546875" style="468" bestFit="1" customWidth="1"/>
    <col min="10503" max="10503" width="17.42578125" style="468" customWidth="1"/>
    <col min="10504" max="10504" width="17.5703125" style="468" customWidth="1"/>
    <col min="10505" max="10505" width="16.42578125" style="468" customWidth="1"/>
    <col min="10506" max="10506" width="15.7109375" style="468" bestFit="1" customWidth="1"/>
    <col min="10507" max="10507" width="13.28515625" style="468" bestFit="1" customWidth="1"/>
    <col min="10508" max="10508" width="18" style="468" customWidth="1"/>
    <col min="10509" max="10509" width="10.140625" style="468" bestFit="1" customWidth="1"/>
    <col min="10510" max="10756" width="9.140625" style="468"/>
    <col min="10757" max="10757" width="26.85546875" style="468" bestFit="1" customWidth="1"/>
    <col min="10758" max="10758" width="15.85546875" style="468" bestFit="1" customWidth="1"/>
    <col min="10759" max="10759" width="17.42578125" style="468" customWidth="1"/>
    <col min="10760" max="10760" width="17.5703125" style="468" customWidth="1"/>
    <col min="10761" max="10761" width="16.42578125" style="468" customWidth="1"/>
    <col min="10762" max="10762" width="15.7109375" style="468" bestFit="1" customWidth="1"/>
    <col min="10763" max="10763" width="13.28515625" style="468" bestFit="1" customWidth="1"/>
    <col min="10764" max="10764" width="18" style="468" customWidth="1"/>
    <col min="10765" max="10765" width="10.140625" style="468" bestFit="1" customWidth="1"/>
    <col min="10766" max="11012" width="9.140625" style="468"/>
    <col min="11013" max="11013" width="26.85546875" style="468" bestFit="1" customWidth="1"/>
    <col min="11014" max="11014" width="15.85546875" style="468" bestFit="1" customWidth="1"/>
    <col min="11015" max="11015" width="17.42578125" style="468" customWidth="1"/>
    <col min="11016" max="11016" width="17.5703125" style="468" customWidth="1"/>
    <col min="11017" max="11017" width="16.42578125" style="468" customWidth="1"/>
    <col min="11018" max="11018" width="15.7109375" style="468" bestFit="1" customWidth="1"/>
    <col min="11019" max="11019" width="13.28515625" style="468" bestFit="1" customWidth="1"/>
    <col min="11020" max="11020" width="18" style="468" customWidth="1"/>
    <col min="11021" max="11021" width="10.140625" style="468" bestFit="1" customWidth="1"/>
    <col min="11022" max="11268" width="9.140625" style="468"/>
    <col min="11269" max="11269" width="26.85546875" style="468" bestFit="1" customWidth="1"/>
    <col min="11270" max="11270" width="15.85546875" style="468" bestFit="1" customWidth="1"/>
    <col min="11271" max="11271" width="17.42578125" style="468" customWidth="1"/>
    <col min="11272" max="11272" width="17.5703125" style="468" customWidth="1"/>
    <col min="11273" max="11273" width="16.42578125" style="468" customWidth="1"/>
    <col min="11274" max="11274" width="15.7109375" style="468" bestFit="1" customWidth="1"/>
    <col min="11275" max="11275" width="13.28515625" style="468" bestFit="1" customWidth="1"/>
    <col min="11276" max="11276" width="18" style="468" customWidth="1"/>
    <col min="11277" max="11277" width="10.140625" style="468" bestFit="1" customWidth="1"/>
    <col min="11278" max="11524" width="9.140625" style="468"/>
    <col min="11525" max="11525" width="26.85546875" style="468" bestFit="1" customWidth="1"/>
    <col min="11526" max="11526" width="15.85546875" style="468" bestFit="1" customWidth="1"/>
    <col min="11527" max="11527" width="17.42578125" style="468" customWidth="1"/>
    <col min="11528" max="11528" width="17.5703125" style="468" customWidth="1"/>
    <col min="11529" max="11529" width="16.42578125" style="468" customWidth="1"/>
    <col min="11530" max="11530" width="15.7109375" style="468" bestFit="1" customWidth="1"/>
    <col min="11531" max="11531" width="13.28515625" style="468" bestFit="1" customWidth="1"/>
    <col min="11532" max="11532" width="18" style="468" customWidth="1"/>
    <col min="11533" max="11533" width="10.140625" style="468" bestFit="1" customWidth="1"/>
    <col min="11534" max="11780" width="9.140625" style="468"/>
    <col min="11781" max="11781" width="26.85546875" style="468" bestFit="1" customWidth="1"/>
    <col min="11782" max="11782" width="15.85546875" style="468" bestFit="1" customWidth="1"/>
    <col min="11783" max="11783" width="17.42578125" style="468" customWidth="1"/>
    <col min="11784" max="11784" width="17.5703125" style="468" customWidth="1"/>
    <col min="11785" max="11785" width="16.42578125" style="468" customWidth="1"/>
    <col min="11786" max="11786" width="15.7109375" style="468" bestFit="1" customWidth="1"/>
    <col min="11787" max="11787" width="13.28515625" style="468" bestFit="1" customWidth="1"/>
    <col min="11788" max="11788" width="18" style="468" customWidth="1"/>
    <col min="11789" max="11789" width="10.140625" style="468" bestFit="1" customWidth="1"/>
    <col min="11790" max="12036" width="9.140625" style="468"/>
    <col min="12037" max="12037" width="26.85546875" style="468" bestFit="1" customWidth="1"/>
    <col min="12038" max="12038" width="15.85546875" style="468" bestFit="1" customWidth="1"/>
    <col min="12039" max="12039" width="17.42578125" style="468" customWidth="1"/>
    <col min="12040" max="12040" width="17.5703125" style="468" customWidth="1"/>
    <col min="12041" max="12041" width="16.42578125" style="468" customWidth="1"/>
    <col min="12042" max="12042" width="15.7109375" style="468" bestFit="1" customWidth="1"/>
    <col min="12043" max="12043" width="13.28515625" style="468" bestFit="1" customWidth="1"/>
    <col min="12044" max="12044" width="18" style="468" customWidth="1"/>
    <col min="12045" max="12045" width="10.140625" style="468" bestFit="1" customWidth="1"/>
    <col min="12046" max="12292" width="9.140625" style="468"/>
    <col min="12293" max="12293" width="26.85546875" style="468" bestFit="1" customWidth="1"/>
    <col min="12294" max="12294" width="15.85546875" style="468" bestFit="1" customWidth="1"/>
    <col min="12295" max="12295" width="17.42578125" style="468" customWidth="1"/>
    <col min="12296" max="12296" width="17.5703125" style="468" customWidth="1"/>
    <col min="12297" max="12297" width="16.42578125" style="468" customWidth="1"/>
    <col min="12298" max="12298" width="15.7109375" style="468" bestFit="1" customWidth="1"/>
    <col min="12299" max="12299" width="13.28515625" style="468" bestFit="1" customWidth="1"/>
    <col min="12300" max="12300" width="18" style="468" customWidth="1"/>
    <col min="12301" max="12301" width="10.140625" style="468" bestFit="1" customWidth="1"/>
    <col min="12302" max="12548" width="9.140625" style="468"/>
    <col min="12549" max="12549" width="26.85546875" style="468" bestFit="1" customWidth="1"/>
    <col min="12550" max="12550" width="15.85546875" style="468" bestFit="1" customWidth="1"/>
    <col min="12551" max="12551" width="17.42578125" style="468" customWidth="1"/>
    <col min="12552" max="12552" width="17.5703125" style="468" customWidth="1"/>
    <col min="12553" max="12553" width="16.42578125" style="468" customWidth="1"/>
    <col min="12554" max="12554" width="15.7109375" style="468" bestFit="1" customWidth="1"/>
    <col min="12555" max="12555" width="13.28515625" style="468" bestFit="1" customWidth="1"/>
    <col min="12556" max="12556" width="18" style="468" customWidth="1"/>
    <col min="12557" max="12557" width="10.140625" style="468" bestFit="1" customWidth="1"/>
    <col min="12558" max="12804" width="9.140625" style="468"/>
    <col min="12805" max="12805" width="26.85546875" style="468" bestFit="1" customWidth="1"/>
    <col min="12806" max="12806" width="15.85546875" style="468" bestFit="1" customWidth="1"/>
    <col min="12807" max="12807" width="17.42578125" style="468" customWidth="1"/>
    <col min="12808" max="12808" width="17.5703125" style="468" customWidth="1"/>
    <col min="12809" max="12809" width="16.42578125" style="468" customWidth="1"/>
    <col min="12810" max="12810" width="15.7109375" style="468" bestFit="1" customWidth="1"/>
    <col min="12811" max="12811" width="13.28515625" style="468" bestFit="1" customWidth="1"/>
    <col min="12812" max="12812" width="18" style="468" customWidth="1"/>
    <col min="12813" max="12813" width="10.140625" style="468" bestFit="1" customWidth="1"/>
    <col min="12814" max="13060" width="9.140625" style="468"/>
    <col min="13061" max="13061" width="26.85546875" style="468" bestFit="1" customWidth="1"/>
    <col min="13062" max="13062" width="15.85546875" style="468" bestFit="1" customWidth="1"/>
    <col min="13063" max="13063" width="17.42578125" style="468" customWidth="1"/>
    <col min="13064" max="13064" width="17.5703125" style="468" customWidth="1"/>
    <col min="13065" max="13065" width="16.42578125" style="468" customWidth="1"/>
    <col min="13066" max="13066" width="15.7109375" style="468" bestFit="1" customWidth="1"/>
    <col min="13067" max="13067" width="13.28515625" style="468" bestFit="1" customWidth="1"/>
    <col min="13068" max="13068" width="18" style="468" customWidth="1"/>
    <col min="13069" max="13069" width="10.140625" style="468" bestFit="1" customWidth="1"/>
    <col min="13070" max="13316" width="9.140625" style="468"/>
    <col min="13317" max="13317" width="26.85546875" style="468" bestFit="1" customWidth="1"/>
    <col min="13318" max="13318" width="15.85546875" style="468" bestFit="1" customWidth="1"/>
    <col min="13319" max="13319" width="17.42578125" style="468" customWidth="1"/>
    <col min="13320" max="13320" width="17.5703125" style="468" customWidth="1"/>
    <col min="13321" max="13321" width="16.42578125" style="468" customWidth="1"/>
    <col min="13322" max="13322" width="15.7109375" style="468" bestFit="1" customWidth="1"/>
    <col min="13323" max="13323" width="13.28515625" style="468" bestFit="1" customWidth="1"/>
    <col min="13324" max="13324" width="18" style="468" customWidth="1"/>
    <col min="13325" max="13325" width="10.140625" style="468" bestFit="1" customWidth="1"/>
    <col min="13326" max="13572" width="9.140625" style="468"/>
    <col min="13573" max="13573" width="26.85546875" style="468" bestFit="1" customWidth="1"/>
    <col min="13574" max="13574" width="15.85546875" style="468" bestFit="1" customWidth="1"/>
    <col min="13575" max="13575" width="17.42578125" style="468" customWidth="1"/>
    <col min="13576" max="13576" width="17.5703125" style="468" customWidth="1"/>
    <col min="13577" max="13577" width="16.42578125" style="468" customWidth="1"/>
    <col min="13578" max="13578" width="15.7109375" style="468" bestFit="1" customWidth="1"/>
    <col min="13579" max="13579" width="13.28515625" style="468" bestFit="1" customWidth="1"/>
    <col min="13580" max="13580" width="18" style="468" customWidth="1"/>
    <col min="13581" max="13581" width="10.140625" style="468" bestFit="1" customWidth="1"/>
    <col min="13582" max="13828" width="9.140625" style="468"/>
    <col min="13829" max="13829" width="26.85546875" style="468" bestFit="1" customWidth="1"/>
    <col min="13830" max="13830" width="15.85546875" style="468" bestFit="1" customWidth="1"/>
    <col min="13831" max="13831" width="17.42578125" style="468" customWidth="1"/>
    <col min="13832" max="13832" width="17.5703125" style="468" customWidth="1"/>
    <col min="13833" max="13833" width="16.42578125" style="468" customWidth="1"/>
    <col min="13834" max="13834" width="15.7109375" style="468" bestFit="1" customWidth="1"/>
    <col min="13835" max="13835" width="13.28515625" style="468" bestFit="1" customWidth="1"/>
    <col min="13836" max="13836" width="18" style="468" customWidth="1"/>
    <col min="13837" max="13837" width="10.140625" style="468" bestFit="1" customWidth="1"/>
    <col min="13838" max="14084" width="9.140625" style="468"/>
    <col min="14085" max="14085" width="26.85546875" style="468" bestFit="1" customWidth="1"/>
    <col min="14086" max="14086" width="15.85546875" style="468" bestFit="1" customWidth="1"/>
    <col min="14087" max="14087" width="17.42578125" style="468" customWidth="1"/>
    <col min="14088" max="14088" width="17.5703125" style="468" customWidth="1"/>
    <col min="14089" max="14089" width="16.42578125" style="468" customWidth="1"/>
    <col min="14090" max="14090" width="15.7109375" style="468" bestFit="1" customWidth="1"/>
    <col min="14091" max="14091" width="13.28515625" style="468" bestFit="1" customWidth="1"/>
    <col min="14092" max="14092" width="18" style="468" customWidth="1"/>
    <col min="14093" max="14093" width="10.140625" style="468" bestFit="1" customWidth="1"/>
    <col min="14094" max="14340" width="9.140625" style="468"/>
    <col min="14341" max="14341" width="26.85546875" style="468" bestFit="1" customWidth="1"/>
    <col min="14342" max="14342" width="15.85546875" style="468" bestFit="1" customWidth="1"/>
    <col min="14343" max="14343" width="17.42578125" style="468" customWidth="1"/>
    <col min="14344" max="14344" width="17.5703125" style="468" customWidth="1"/>
    <col min="14345" max="14345" width="16.42578125" style="468" customWidth="1"/>
    <col min="14346" max="14346" width="15.7109375" style="468" bestFit="1" customWidth="1"/>
    <col min="14347" max="14347" width="13.28515625" style="468" bestFit="1" customWidth="1"/>
    <col min="14348" max="14348" width="18" style="468" customWidth="1"/>
    <col min="14349" max="14349" width="10.140625" style="468" bestFit="1" customWidth="1"/>
    <col min="14350" max="14596" width="9.140625" style="468"/>
    <col min="14597" max="14597" width="26.85546875" style="468" bestFit="1" customWidth="1"/>
    <col min="14598" max="14598" width="15.85546875" style="468" bestFit="1" customWidth="1"/>
    <col min="14599" max="14599" width="17.42578125" style="468" customWidth="1"/>
    <col min="14600" max="14600" width="17.5703125" style="468" customWidth="1"/>
    <col min="14601" max="14601" width="16.42578125" style="468" customWidth="1"/>
    <col min="14602" max="14602" width="15.7109375" style="468" bestFit="1" customWidth="1"/>
    <col min="14603" max="14603" width="13.28515625" style="468" bestFit="1" customWidth="1"/>
    <col min="14604" max="14604" width="18" style="468" customWidth="1"/>
    <col min="14605" max="14605" width="10.140625" style="468" bestFit="1" customWidth="1"/>
    <col min="14606" max="14852" width="9.140625" style="468"/>
    <col min="14853" max="14853" width="26.85546875" style="468" bestFit="1" customWidth="1"/>
    <col min="14854" max="14854" width="15.85546875" style="468" bestFit="1" customWidth="1"/>
    <col min="14855" max="14855" width="17.42578125" style="468" customWidth="1"/>
    <col min="14856" max="14856" width="17.5703125" style="468" customWidth="1"/>
    <col min="14857" max="14857" width="16.42578125" style="468" customWidth="1"/>
    <col min="14858" max="14858" width="15.7109375" style="468" bestFit="1" customWidth="1"/>
    <col min="14859" max="14859" width="13.28515625" style="468" bestFit="1" customWidth="1"/>
    <col min="14860" max="14860" width="18" style="468" customWidth="1"/>
    <col min="14861" max="14861" width="10.140625" style="468" bestFit="1" customWidth="1"/>
    <col min="14862" max="15108" width="9.140625" style="468"/>
    <col min="15109" max="15109" width="26.85546875" style="468" bestFit="1" customWidth="1"/>
    <col min="15110" max="15110" width="15.85546875" style="468" bestFit="1" customWidth="1"/>
    <col min="15111" max="15111" width="17.42578125" style="468" customWidth="1"/>
    <col min="15112" max="15112" width="17.5703125" style="468" customWidth="1"/>
    <col min="15113" max="15113" width="16.42578125" style="468" customWidth="1"/>
    <col min="15114" max="15114" width="15.7109375" style="468" bestFit="1" customWidth="1"/>
    <col min="15115" max="15115" width="13.28515625" style="468" bestFit="1" customWidth="1"/>
    <col min="15116" max="15116" width="18" style="468" customWidth="1"/>
    <col min="15117" max="15117" width="10.140625" style="468" bestFit="1" customWidth="1"/>
    <col min="15118" max="15364" width="9.140625" style="468"/>
    <col min="15365" max="15365" width="26.85546875" style="468" bestFit="1" customWidth="1"/>
    <col min="15366" max="15366" width="15.85546875" style="468" bestFit="1" customWidth="1"/>
    <col min="15367" max="15367" width="17.42578125" style="468" customWidth="1"/>
    <col min="15368" max="15368" width="17.5703125" style="468" customWidth="1"/>
    <col min="15369" max="15369" width="16.42578125" style="468" customWidth="1"/>
    <col min="15370" max="15370" width="15.7109375" style="468" bestFit="1" customWidth="1"/>
    <col min="15371" max="15371" width="13.28515625" style="468" bestFit="1" customWidth="1"/>
    <col min="15372" max="15372" width="18" style="468" customWidth="1"/>
    <col min="15373" max="15373" width="10.140625" style="468" bestFit="1" customWidth="1"/>
    <col min="15374" max="15620" width="9.140625" style="468"/>
    <col min="15621" max="15621" width="26.85546875" style="468" bestFit="1" customWidth="1"/>
    <col min="15622" max="15622" width="15.85546875" style="468" bestFit="1" customWidth="1"/>
    <col min="15623" max="15623" width="17.42578125" style="468" customWidth="1"/>
    <col min="15624" max="15624" width="17.5703125" style="468" customWidth="1"/>
    <col min="15625" max="15625" width="16.42578125" style="468" customWidth="1"/>
    <col min="15626" max="15626" width="15.7109375" style="468" bestFit="1" customWidth="1"/>
    <col min="15627" max="15627" width="13.28515625" style="468" bestFit="1" customWidth="1"/>
    <col min="15628" max="15628" width="18" style="468" customWidth="1"/>
    <col min="15629" max="15629" width="10.140625" style="468" bestFit="1" customWidth="1"/>
    <col min="15630" max="15876" width="9.140625" style="468"/>
    <col min="15877" max="15877" width="26.85546875" style="468" bestFit="1" customWidth="1"/>
    <col min="15878" max="15878" width="15.85546875" style="468" bestFit="1" customWidth="1"/>
    <col min="15879" max="15879" width="17.42578125" style="468" customWidth="1"/>
    <col min="15880" max="15880" width="17.5703125" style="468" customWidth="1"/>
    <col min="15881" max="15881" width="16.42578125" style="468" customWidth="1"/>
    <col min="15882" max="15882" width="15.7109375" style="468" bestFit="1" customWidth="1"/>
    <col min="15883" max="15883" width="13.28515625" style="468" bestFit="1" customWidth="1"/>
    <col min="15884" max="15884" width="18" style="468" customWidth="1"/>
    <col min="15885" max="15885" width="10.140625" style="468" bestFit="1" customWidth="1"/>
    <col min="15886" max="16132" width="9.140625" style="468"/>
    <col min="16133" max="16133" width="26.85546875" style="468" bestFit="1" customWidth="1"/>
    <col min="16134" max="16134" width="15.85546875" style="468" bestFit="1" customWidth="1"/>
    <col min="16135" max="16135" width="17.42578125" style="468" customWidth="1"/>
    <col min="16136" max="16136" width="17.5703125" style="468" customWidth="1"/>
    <col min="16137" max="16137" width="16.42578125" style="468" customWidth="1"/>
    <col min="16138" max="16138" width="15.7109375" style="468" bestFit="1" customWidth="1"/>
    <col min="16139" max="16139" width="13.28515625" style="468" bestFit="1" customWidth="1"/>
    <col min="16140" max="16140" width="18" style="468" customWidth="1"/>
    <col min="16141" max="16141" width="10.140625" style="468" bestFit="1" customWidth="1"/>
    <col min="16142" max="16384" width="9.140625" style="468"/>
  </cols>
  <sheetData>
    <row r="1" spans="1:13" s="464" customFormat="1" x14ac:dyDescent="0.2">
      <c r="A1" s="462"/>
      <c r="B1" s="1249" t="s">
        <v>851</v>
      </c>
      <c r="C1" s="1249"/>
      <c r="D1" s="1249"/>
      <c r="E1" s="1249"/>
      <c r="F1" s="1249"/>
      <c r="G1" s="1249"/>
      <c r="H1" s="1249"/>
      <c r="I1" s="1249"/>
      <c r="J1" s="1249"/>
      <c r="K1" s="463"/>
      <c r="L1" s="463"/>
      <c r="M1" s="463"/>
    </row>
    <row r="2" spans="1:13" s="464" customFormat="1" ht="15.75" x14ac:dyDescent="0.25">
      <c r="A2" s="462"/>
      <c r="B2" s="465"/>
      <c r="C2" s="465"/>
      <c r="D2" s="465"/>
      <c r="E2" s="466"/>
      <c r="F2" s="466"/>
      <c r="G2" s="466"/>
      <c r="H2" s="466"/>
      <c r="I2" s="466"/>
      <c r="J2" s="466"/>
    </row>
    <row r="3" spans="1:13" ht="15.75" x14ac:dyDescent="0.25">
      <c r="B3" s="1250" t="s">
        <v>160</v>
      </c>
      <c r="C3" s="1250"/>
      <c r="D3" s="1250"/>
      <c r="E3" s="1250"/>
      <c r="F3" s="1250"/>
      <c r="G3" s="1250"/>
      <c r="H3" s="1250"/>
      <c r="I3" s="1250"/>
      <c r="J3" s="1250"/>
      <c r="K3" s="467"/>
      <c r="L3" s="467"/>
    </row>
    <row r="4" spans="1:13" ht="15.75" x14ac:dyDescent="0.25">
      <c r="B4" s="1250" t="s">
        <v>516</v>
      </c>
      <c r="C4" s="1250"/>
      <c r="D4" s="1250"/>
      <c r="E4" s="1250"/>
      <c r="F4" s="1250"/>
      <c r="G4" s="1250"/>
      <c r="H4" s="1250"/>
      <c r="I4" s="1250"/>
      <c r="J4" s="1250"/>
      <c r="K4" s="467"/>
      <c r="L4" s="467"/>
    </row>
    <row r="5" spans="1:13" ht="15.75" x14ac:dyDescent="0.25">
      <c r="B5" s="1250" t="s">
        <v>498</v>
      </c>
      <c r="C5" s="1250"/>
      <c r="D5" s="1250"/>
      <c r="E5" s="1250"/>
      <c r="F5" s="1250"/>
      <c r="G5" s="1250"/>
      <c r="H5" s="1250"/>
      <c r="I5" s="1250"/>
      <c r="J5" s="1250"/>
      <c r="K5" s="467"/>
      <c r="L5" s="467"/>
    </row>
    <row r="6" spans="1:13" ht="15.75" x14ac:dyDescent="0.25">
      <c r="B6" s="1250" t="s">
        <v>797</v>
      </c>
      <c r="C6" s="1250"/>
      <c r="D6" s="1250"/>
      <c r="E6" s="1250"/>
      <c r="F6" s="1250"/>
      <c r="G6" s="1250"/>
      <c r="H6" s="1250"/>
      <c r="I6" s="1250"/>
      <c r="J6" s="1250"/>
      <c r="K6" s="467"/>
      <c r="L6" s="467"/>
    </row>
    <row r="7" spans="1:13" ht="15.75" x14ac:dyDescent="0.25">
      <c r="B7" s="469"/>
      <c r="C7" s="469"/>
      <c r="D7" s="469"/>
      <c r="E7" s="470"/>
      <c r="F7" s="470"/>
      <c r="G7" s="470"/>
      <c r="H7" s="470"/>
      <c r="I7" s="469"/>
      <c r="J7" s="469"/>
      <c r="K7" s="467"/>
      <c r="L7" s="467"/>
    </row>
    <row r="8" spans="1:13" ht="15.75" x14ac:dyDescent="0.25">
      <c r="A8" s="471"/>
      <c r="B8" s="472"/>
      <c r="C8" s="472"/>
      <c r="D8" s="472"/>
      <c r="E8" s="473"/>
      <c r="F8" s="473"/>
      <c r="G8" s="473"/>
      <c r="H8" s="473"/>
      <c r="I8" s="473"/>
      <c r="J8" s="469"/>
      <c r="K8" s="474"/>
      <c r="L8" s="474"/>
    </row>
    <row r="9" spans="1:13" ht="47.25" x14ac:dyDescent="0.25">
      <c r="A9" s="475"/>
      <c r="B9" s="476" t="s">
        <v>3</v>
      </c>
      <c r="C9" s="476" t="s">
        <v>499</v>
      </c>
      <c r="D9" s="476" t="s">
        <v>500</v>
      </c>
      <c r="E9" s="477" t="s">
        <v>501</v>
      </c>
      <c r="F9" s="477" t="s">
        <v>502</v>
      </c>
      <c r="G9" s="477" t="s">
        <v>503</v>
      </c>
      <c r="H9" s="477" t="s">
        <v>504</v>
      </c>
      <c r="I9" s="477" t="s">
        <v>505</v>
      </c>
      <c r="J9" s="478" t="s">
        <v>506</v>
      </c>
      <c r="K9" s="474"/>
      <c r="L9" s="474"/>
    </row>
    <row r="10" spans="1:13" ht="15.75" x14ac:dyDescent="0.25">
      <c r="A10" s="479" t="s">
        <v>5</v>
      </c>
      <c r="B10" s="480" t="s">
        <v>798</v>
      </c>
      <c r="C10" s="480" t="s">
        <v>507</v>
      </c>
      <c r="D10" s="481">
        <v>3.120505E-5</v>
      </c>
      <c r="E10" s="482">
        <v>7181</v>
      </c>
      <c r="F10" s="483"/>
      <c r="G10" s="483"/>
      <c r="H10" s="483"/>
      <c r="I10" s="484">
        <f t="shared" ref="I10:I13" si="0">E10+G10</f>
        <v>7181</v>
      </c>
      <c r="J10" s="485">
        <v>7</v>
      </c>
      <c r="K10" s="474"/>
      <c r="L10" s="474"/>
    </row>
    <row r="11" spans="1:13" ht="15.75" x14ac:dyDescent="0.25">
      <c r="A11" s="486" t="s">
        <v>7</v>
      </c>
      <c r="B11" s="487" t="s">
        <v>508</v>
      </c>
      <c r="C11" s="488" t="s">
        <v>509</v>
      </c>
      <c r="D11" s="489">
        <v>1</v>
      </c>
      <c r="E11" s="482">
        <v>3000000</v>
      </c>
      <c r="F11" s="483"/>
      <c r="G11" s="483"/>
      <c r="H11" s="483"/>
      <c r="I11" s="484">
        <f t="shared" si="0"/>
        <v>3000000</v>
      </c>
      <c r="J11" s="485">
        <v>3000</v>
      </c>
      <c r="K11" s="474"/>
      <c r="L11" s="474"/>
    </row>
    <row r="12" spans="1:13" ht="18" customHeight="1" x14ac:dyDescent="0.25">
      <c r="A12" s="486" t="s">
        <v>9</v>
      </c>
      <c r="B12" s="488" t="s">
        <v>510</v>
      </c>
      <c r="C12" s="488" t="s">
        <v>511</v>
      </c>
      <c r="D12" s="489">
        <v>0.47</v>
      </c>
      <c r="E12" s="482">
        <v>1410000</v>
      </c>
      <c r="F12" s="483"/>
      <c r="G12" s="483"/>
      <c r="H12" s="483"/>
      <c r="I12" s="484">
        <f t="shared" si="0"/>
        <v>1410000</v>
      </c>
      <c r="J12" s="485">
        <v>1410</v>
      </c>
      <c r="K12" s="474"/>
      <c r="L12" s="474"/>
    </row>
    <row r="13" spans="1:13" ht="15.75" x14ac:dyDescent="0.25">
      <c r="A13" s="486" t="s">
        <v>11</v>
      </c>
      <c r="B13" s="488" t="s">
        <v>512</v>
      </c>
      <c r="C13" s="488" t="s">
        <v>513</v>
      </c>
      <c r="D13" s="490">
        <v>9.7000000000000003E-2</v>
      </c>
      <c r="E13" s="482">
        <v>5150000</v>
      </c>
      <c r="F13" s="483"/>
      <c r="G13" s="483"/>
      <c r="H13" s="483"/>
      <c r="I13" s="484">
        <f t="shared" si="0"/>
        <v>5150000</v>
      </c>
      <c r="J13" s="485">
        <v>5150</v>
      </c>
      <c r="K13" s="474"/>
      <c r="L13" s="474"/>
    </row>
    <row r="14" spans="1:13" s="500" customFormat="1" ht="18" customHeight="1" thickBot="1" x14ac:dyDescent="0.25">
      <c r="A14" s="491" t="s">
        <v>13</v>
      </c>
      <c r="B14" s="492" t="s">
        <v>514</v>
      </c>
      <c r="C14" s="493" t="s">
        <v>515</v>
      </c>
      <c r="D14" s="494">
        <v>1</v>
      </c>
      <c r="E14" s="495">
        <v>3000000</v>
      </c>
      <c r="F14" s="496"/>
      <c r="G14" s="496"/>
      <c r="H14" s="496"/>
      <c r="I14" s="497">
        <f>E14+G14</f>
        <v>3000000</v>
      </c>
      <c r="J14" s="498">
        <v>3000</v>
      </c>
      <c r="K14" s="499"/>
      <c r="L14" s="499"/>
    </row>
    <row r="15" spans="1:13" s="509" customFormat="1" ht="16.5" thickBot="1" x14ac:dyDescent="0.3">
      <c r="A15" s="501" t="s">
        <v>15</v>
      </c>
      <c r="B15" s="502" t="s">
        <v>474</v>
      </c>
      <c r="C15" s="503"/>
      <c r="D15" s="503"/>
      <c r="E15" s="504">
        <f>SUM(E10:E14)</f>
        <v>12567181</v>
      </c>
      <c r="F15" s="505">
        <f>SUM(F10:F11)</f>
        <v>0</v>
      </c>
      <c r="G15" s="505">
        <f>SUM(G10:G11)</f>
        <v>0</v>
      </c>
      <c r="H15" s="505">
        <f>SUM(H10:H11)</f>
        <v>0</v>
      </c>
      <c r="I15" s="506">
        <f>SUM(I10:I14)</f>
        <v>12567181</v>
      </c>
      <c r="J15" s="507">
        <f>SUM(J10:J14)</f>
        <v>12567</v>
      </c>
      <c r="K15" s="508"/>
      <c r="L15" s="508"/>
    </row>
    <row r="16" spans="1:13" s="509" customFormat="1" x14ac:dyDescent="0.2">
      <c r="A16" s="510"/>
      <c r="B16" s="508"/>
      <c r="C16" s="508"/>
      <c r="D16" s="508"/>
      <c r="E16" s="511"/>
      <c r="F16" s="511"/>
      <c r="G16" s="511"/>
      <c r="H16" s="511"/>
      <c r="I16" s="511"/>
      <c r="J16" s="511"/>
      <c r="K16" s="508"/>
      <c r="L16" s="508"/>
    </row>
    <row r="17" spans="1:12" x14ac:dyDescent="0.2">
      <c r="A17" s="510"/>
      <c r="B17" s="474"/>
      <c r="C17" s="474"/>
      <c r="D17" s="474"/>
      <c r="E17" s="512"/>
      <c r="F17" s="512"/>
      <c r="G17" s="512"/>
      <c r="H17" s="512"/>
      <c r="I17" s="512"/>
      <c r="J17" s="512"/>
      <c r="K17" s="512"/>
      <c r="L17" s="512"/>
    </row>
    <row r="18" spans="1:12" x14ac:dyDescent="0.2">
      <c r="A18" s="510"/>
      <c r="B18" s="474"/>
      <c r="C18" s="474"/>
      <c r="D18" s="474"/>
      <c r="E18" s="513"/>
      <c r="F18" s="513"/>
      <c r="G18" s="513"/>
      <c r="H18" s="514"/>
      <c r="I18" s="513"/>
      <c r="J18" s="513"/>
      <c r="K18" s="512"/>
      <c r="L18" s="512"/>
    </row>
    <row r="19" spans="1:12" x14ac:dyDescent="0.2">
      <c r="E19" s="515"/>
      <c r="F19" s="515"/>
      <c r="G19" s="515"/>
      <c r="H19" s="516"/>
      <c r="I19" s="515"/>
      <c r="J19" s="515"/>
      <c r="K19" s="517"/>
      <c r="L19" s="517"/>
    </row>
    <row r="20" spans="1:12" x14ac:dyDescent="0.2">
      <c r="E20" s="516"/>
      <c r="F20" s="516"/>
      <c r="G20" s="516"/>
      <c r="H20" s="516"/>
      <c r="I20" s="516"/>
      <c r="J20" s="516"/>
      <c r="K20" s="517"/>
      <c r="L20" s="517"/>
    </row>
    <row r="21" spans="1:12" x14ac:dyDescent="0.2">
      <c r="E21" s="518"/>
      <c r="F21" s="519"/>
      <c r="G21" s="519"/>
      <c r="H21" s="519"/>
      <c r="I21" s="519"/>
      <c r="J21" s="518"/>
    </row>
    <row r="22" spans="1:12" x14ac:dyDescent="0.2">
      <c r="E22" s="518"/>
      <c r="F22" s="519"/>
      <c r="G22" s="519"/>
      <c r="H22" s="519"/>
      <c r="I22" s="519"/>
      <c r="J22" s="518"/>
    </row>
    <row r="25" spans="1:12" x14ac:dyDescent="0.2">
      <c r="B25" s="520"/>
      <c r="C25" s="520"/>
      <c r="D25" s="520"/>
      <c r="E25" s="464"/>
      <c r="F25" s="464"/>
      <c r="G25" s="464"/>
      <c r="H25" s="464"/>
      <c r="I25" s="464"/>
      <c r="J25" s="464"/>
    </row>
    <row r="26" spans="1:12" x14ac:dyDescent="0.2">
      <c r="B26" s="464"/>
      <c r="C26" s="464"/>
      <c r="D26" s="464"/>
      <c r="E26" s="464"/>
      <c r="F26" s="464"/>
      <c r="G26" s="464"/>
      <c r="H26" s="464"/>
      <c r="I26" s="464"/>
      <c r="J26" s="464"/>
    </row>
    <row r="27" spans="1:12" x14ac:dyDescent="0.2">
      <c r="B27" s="464"/>
      <c r="C27" s="464"/>
      <c r="D27" s="464"/>
      <c r="E27" s="464"/>
      <c r="F27" s="464"/>
      <c r="G27" s="464"/>
      <c r="H27" s="464"/>
      <c r="I27" s="464"/>
      <c r="J27" s="464"/>
    </row>
  </sheetData>
  <mergeCells count="5">
    <mergeCell ref="B1:J1"/>
    <mergeCell ref="B3:J3"/>
    <mergeCell ref="B4:J4"/>
    <mergeCell ref="B5:J5"/>
    <mergeCell ref="B6:J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9C0365-9A5D-40C1-B037-98BCE59E6651}">
  <sheetPr codeName="Munka2">
    <pageSetUpPr fitToPage="1"/>
  </sheetPr>
  <dimension ref="A1:L33"/>
  <sheetViews>
    <sheetView workbookViewId="0">
      <pane ySplit="6" topLeftCell="A7" activePane="bottomLeft" state="frozen"/>
      <selection pane="bottomLeft" activeCell="A2" sqref="A2:E2"/>
    </sheetView>
  </sheetViews>
  <sheetFormatPr defaultRowHeight="12.75" x14ac:dyDescent="0.2"/>
  <cols>
    <col min="1" max="1" width="8.140625" style="560" customWidth="1"/>
    <col min="2" max="2" width="41" style="560" customWidth="1"/>
    <col min="3" max="4" width="32.85546875" style="560" hidden="1" customWidth="1"/>
    <col min="5" max="5" width="32.85546875" style="560" customWidth="1"/>
    <col min="6" max="16384" width="9.140625" style="560"/>
  </cols>
  <sheetData>
    <row r="1" spans="1:12" s="835" customFormat="1" x14ac:dyDescent="0.2"/>
    <row r="2" spans="1:12" x14ac:dyDescent="0.2">
      <c r="A2" s="1339" t="s">
        <v>829</v>
      </c>
      <c r="B2" s="1339"/>
      <c r="C2" s="1339"/>
      <c r="D2" s="1339"/>
      <c r="E2" s="1339"/>
      <c r="F2" s="952"/>
      <c r="G2" s="952"/>
      <c r="H2" s="952"/>
      <c r="I2" s="952"/>
      <c r="J2" s="952"/>
      <c r="K2" s="952"/>
      <c r="L2" s="952"/>
    </row>
    <row r="3" spans="1:12" s="835" customFormat="1" x14ac:dyDescent="0.2">
      <c r="A3" s="834"/>
      <c r="B3" s="834"/>
      <c r="C3" s="834"/>
      <c r="D3" s="834"/>
      <c r="E3" s="834"/>
      <c r="F3" s="952"/>
      <c r="G3" s="952"/>
      <c r="H3" s="952"/>
      <c r="I3" s="952"/>
      <c r="J3" s="952"/>
      <c r="K3" s="952"/>
      <c r="L3" s="952"/>
    </row>
    <row r="4" spans="1:12" ht="30.75" customHeight="1" x14ac:dyDescent="0.2">
      <c r="A4" s="1099" t="s">
        <v>839</v>
      </c>
      <c r="B4" s="1100"/>
      <c r="C4" s="1100"/>
      <c r="D4" s="1100"/>
      <c r="E4" s="1100"/>
    </row>
    <row r="5" spans="1:12" x14ac:dyDescent="0.2">
      <c r="A5" s="1021" t="s">
        <v>546</v>
      </c>
      <c r="B5" s="1022" t="s">
        <v>3</v>
      </c>
      <c r="C5" s="1022" t="s">
        <v>547</v>
      </c>
      <c r="D5" s="1022" t="s">
        <v>548</v>
      </c>
      <c r="E5" s="1023" t="s">
        <v>549</v>
      </c>
    </row>
    <row r="6" spans="1:12" x14ac:dyDescent="0.2">
      <c r="A6" s="1024">
        <v>1</v>
      </c>
      <c r="B6" s="1025">
        <v>2</v>
      </c>
      <c r="C6" s="1025">
        <v>3</v>
      </c>
      <c r="D6" s="1025">
        <v>4</v>
      </c>
      <c r="E6" s="1026">
        <v>5</v>
      </c>
    </row>
    <row r="7" spans="1:12" x14ac:dyDescent="0.2">
      <c r="A7" s="1008" t="s">
        <v>550</v>
      </c>
      <c r="B7" s="1009" t="s">
        <v>610</v>
      </c>
      <c r="C7" s="1010">
        <v>11660910</v>
      </c>
      <c r="D7" s="1010">
        <v>0</v>
      </c>
      <c r="E7" s="1010">
        <v>11660910</v>
      </c>
    </row>
    <row r="8" spans="1:12" x14ac:dyDescent="0.2">
      <c r="A8" s="1008" t="s">
        <v>552</v>
      </c>
      <c r="B8" s="1009" t="s">
        <v>611</v>
      </c>
      <c r="C8" s="1010">
        <v>18382530164</v>
      </c>
      <c r="D8" s="1010">
        <v>0</v>
      </c>
      <c r="E8" s="1010">
        <v>18382530164</v>
      </c>
    </row>
    <row r="9" spans="1:12" x14ac:dyDescent="0.2">
      <c r="A9" s="1008" t="s">
        <v>554</v>
      </c>
      <c r="B9" s="1009" t="s">
        <v>612</v>
      </c>
      <c r="C9" s="1010">
        <v>12567181</v>
      </c>
      <c r="D9" s="1010">
        <v>0</v>
      </c>
      <c r="E9" s="1010">
        <v>12567181</v>
      </c>
    </row>
    <row r="10" spans="1:12" ht="22.5" x14ac:dyDescent="0.2">
      <c r="A10" s="1008" t="s">
        <v>556</v>
      </c>
      <c r="B10" s="1009" t="s">
        <v>613</v>
      </c>
      <c r="C10" s="1010">
        <v>763668</v>
      </c>
      <c r="D10" s="1010">
        <v>0</v>
      </c>
      <c r="E10" s="1010">
        <v>763668</v>
      </c>
    </row>
    <row r="11" spans="1:12" ht="22.5" x14ac:dyDescent="0.2">
      <c r="A11" s="1011" t="s">
        <v>614</v>
      </c>
      <c r="B11" s="1012" t="s">
        <v>615</v>
      </c>
      <c r="C11" s="1013">
        <v>18407521923</v>
      </c>
      <c r="D11" s="1013">
        <v>0</v>
      </c>
      <c r="E11" s="1013">
        <v>18407521923</v>
      </c>
    </row>
    <row r="12" spans="1:12" x14ac:dyDescent="0.2">
      <c r="A12" s="1008" t="s">
        <v>616</v>
      </c>
      <c r="B12" s="1009" t="s">
        <v>617</v>
      </c>
      <c r="C12" s="1010">
        <v>5356122</v>
      </c>
      <c r="D12" s="1010">
        <v>0</v>
      </c>
      <c r="E12" s="1010">
        <v>5356122</v>
      </c>
    </row>
    <row r="13" spans="1:12" ht="22.5" x14ac:dyDescent="0.2">
      <c r="A13" s="1011" t="s">
        <v>558</v>
      </c>
      <c r="B13" s="1012" t="s">
        <v>618</v>
      </c>
      <c r="C13" s="1013">
        <v>5356122</v>
      </c>
      <c r="D13" s="1013">
        <v>0</v>
      </c>
      <c r="E13" s="1013">
        <v>5356122</v>
      </c>
    </row>
    <row r="14" spans="1:12" ht="22.5" x14ac:dyDescent="0.2">
      <c r="A14" s="1008" t="s">
        <v>562</v>
      </c>
      <c r="B14" s="1009" t="s">
        <v>619</v>
      </c>
      <c r="C14" s="1010">
        <v>1579740</v>
      </c>
      <c r="D14" s="1010">
        <v>0</v>
      </c>
      <c r="E14" s="1010">
        <v>1579740</v>
      </c>
    </row>
    <row r="15" spans="1:12" ht="22.5" x14ac:dyDescent="0.2">
      <c r="A15" s="1008" t="s">
        <v>564</v>
      </c>
      <c r="B15" s="1009" t="s">
        <v>620</v>
      </c>
      <c r="C15" s="1010">
        <v>1914424832</v>
      </c>
      <c r="D15" s="1010">
        <v>0</v>
      </c>
      <c r="E15" s="1010">
        <v>1914424832</v>
      </c>
    </row>
    <row r="16" spans="1:12" x14ac:dyDescent="0.2">
      <c r="A16" s="1011" t="s">
        <v>566</v>
      </c>
      <c r="B16" s="1012" t="s">
        <v>621</v>
      </c>
      <c r="C16" s="1013">
        <v>1916004572</v>
      </c>
      <c r="D16" s="1013">
        <v>0</v>
      </c>
      <c r="E16" s="1013">
        <v>1916004572</v>
      </c>
    </row>
    <row r="17" spans="1:5" ht="22.5" x14ac:dyDescent="0.2">
      <c r="A17" s="1008" t="s">
        <v>568</v>
      </c>
      <c r="B17" s="1009" t="s">
        <v>622</v>
      </c>
      <c r="C17" s="1010">
        <v>56631353</v>
      </c>
      <c r="D17" s="1010">
        <v>0</v>
      </c>
      <c r="E17" s="1010">
        <v>56631353</v>
      </c>
    </row>
    <row r="18" spans="1:5" ht="22.5" x14ac:dyDescent="0.2">
      <c r="A18" s="1008" t="s">
        <v>570</v>
      </c>
      <c r="B18" s="1009" t="s">
        <v>623</v>
      </c>
      <c r="C18" s="1010">
        <v>326145029</v>
      </c>
      <c r="D18" s="1010">
        <v>0</v>
      </c>
      <c r="E18" s="1010">
        <v>326145029</v>
      </c>
    </row>
    <row r="19" spans="1:5" ht="22.5" x14ac:dyDescent="0.2">
      <c r="A19" s="1008" t="s">
        <v>572</v>
      </c>
      <c r="B19" s="1009" t="s">
        <v>624</v>
      </c>
      <c r="C19" s="1010">
        <v>4649052</v>
      </c>
      <c r="D19" s="1010">
        <v>0</v>
      </c>
      <c r="E19" s="1010">
        <v>4649052</v>
      </c>
    </row>
    <row r="20" spans="1:5" x14ac:dyDescent="0.2">
      <c r="A20" s="1011" t="s">
        <v>574</v>
      </c>
      <c r="B20" s="1012" t="s">
        <v>625</v>
      </c>
      <c r="C20" s="1013">
        <v>387425434</v>
      </c>
      <c r="D20" s="1013">
        <v>0</v>
      </c>
      <c r="E20" s="1013">
        <v>387425434</v>
      </c>
    </row>
    <row r="21" spans="1:5" x14ac:dyDescent="0.2">
      <c r="A21" s="1011" t="s">
        <v>576</v>
      </c>
      <c r="B21" s="1012" t="s">
        <v>626</v>
      </c>
      <c r="C21" s="1013">
        <v>3520000</v>
      </c>
      <c r="D21" s="1013">
        <v>0</v>
      </c>
      <c r="E21" s="1013">
        <v>3520000</v>
      </c>
    </row>
    <row r="22" spans="1:5" x14ac:dyDescent="0.2">
      <c r="A22" s="1011" t="s">
        <v>578</v>
      </c>
      <c r="B22" s="1012" t="s">
        <v>627</v>
      </c>
      <c r="C22" s="1013">
        <v>8686445</v>
      </c>
      <c r="D22" s="1013">
        <v>0</v>
      </c>
      <c r="E22" s="1013">
        <v>8686445</v>
      </c>
    </row>
    <row r="23" spans="1:5" x14ac:dyDescent="0.2">
      <c r="A23" s="1011" t="s">
        <v>580</v>
      </c>
      <c r="B23" s="1012" t="s">
        <v>628</v>
      </c>
      <c r="C23" s="1013">
        <v>20728514496</v>
      </c>
      <c r="D23" s="1013">
        <v>0</v>
      </c>
      <c r="E23" s="1013">
        <v>20728514496</v>
      </c>
    </row>
    <row r="24" spans="1:5" ht="22.5" x14ac:dyDescent="0.2">
      <c r="A24" s="1008" t="s">
        <v>582</v>
      </c>
      <c r="B24" s="1009" t="s">
        <v>629</v>
      </c>
      <c r="C24" s="1010">
        <v>20316935336</v>
      </c>
      <c r="D24" s="1010">
        <v>0</v>
      </c>
      <c r="E24" s="1010">
        <v>20316935336</v>
      </c>
    </row>
    <row r="25" spans="1:5" x14ac:dyDescent="0.2">
      <c r="A25" s="1008" t="s">
        <v>584</v>
      </c>
      <c r="B25" s="1009" t="s">
        <v>630</v>
      </c>
      <c r="C25" s="1010">
        <v>-2857832907</v>
      </c>
      <c r="D25" s="1010">
        <v>0</v>
      </c>
      <c r="E25" s="1010">
        <v>-2857832907</v>
      </c>
    </row>
    <row r="26" spans="1:5" x14ac:dyDescent="0.2">
      <c r="A26" s="1008" t="s">
        <v>588</v>
      </c>
      <c r="B26" s="1009" t="s">
        <v>631</v>
      </c>
      <c r="C26" s="1010">
        <v>-343817154</v>
      </c>
      <c r="D26" s="1010">
        <v>0</v>
      </c>
      <c r="E26" s="1010">
        <v>-343817154</v>
      </c>
    </row>
    <row r="27" spans="1:5" x14ac:dyDescent="0.2">
      <c r="A27" s="1011" t="s">
        <v>590</v>
      </c>
      <c r="B27" s="1012" t="s">
        <v>632</v>
      </c>
      <c r="C27" s="1013">
        <v>17115285275</v>
      </c>
      <c r="D27" s="1013">
        <v>0</v>
      </c>
      <c r="E27" s="1013">
        <v>17115285275</v>
      </c>
    </row>
    <row r="28" spans="1:5" ht="22.5" x14ac:dyDescent="0.2">
      <c r="A28" s="1008" t="s">
        <v>633</v>
      </c>
      <c r="B28" s="1009" t="s">
        <v>634</v>
      </c>
      <c r="C28" s="1010">
        <v>5004884</v>
      </c>
      <c r="D28" s="1010">
        <v>0</v>
      </c>
      <c r="E28" s="1010">
        <v>5004884</v>
      </c>
    </row>
    <row r="29" spans="1:5" ht="22.5" x14ac:dyDescent="0.2">
      <c r="A29" s="1008" t="s">
        <v>635</v>
      </c>
      <c r="B29" s="1009" t="s">
        <v>636</v>
      </c>
      <c r="C29" s="1010">
        <v>466142243</v>
      </c>
      <c r="D29" s="1010">
        <v>0</v>
      </c>
      <c r="E29" s="1010">
        <v>466142243</v>
      </c>
    </row>
    <row r="30" spans="1:5" ht="22.5" x14ac:dyDescent="0.2">
      <c r="A30" s="1008" t="s">
        <v>637</v>
      </c>
      <c r="B30" s="1009" t="s">
        <v>638</v>
      </c>
      <c r="C30" s="1010">
        <v>303007961</v>
      </c>
      <c r="D30" s="1010">
        <v>0</v>
      </c>
      <c r="E30" s="1010">
        <v>303007961</v>
      </c>
    </row>
    <row r="31" spans="1:5" x14ac:dyDescent="0.2">
      <c r="A31" s="1011" t="s">
        <v>592</v>
      </c>
      <c r="B31" s="1012" t="s">
        <v>639</v>
      </c>
      <c r="C31" s="1013">
        <v>774155088</v>
      </c>
      <c r="D31" s="1013">
        <v>0</v>
      </c>
      <c r="E31" s="1013">
        <v>774155088</v>
      </c>
    </row>
    <row r="32" spans="1:5" x14ac:dyDescent="0.2">
      <c r="A32" s="1011" t="s">
        <v>640</v>
      </c>
      <c r="B32" s="1012" t="s">
        <v>641</v>
      </c>
      <c r="C32" s="1013">
        <v>2839074133</v>
      </c>
      <c r="D32" s="1013">
        <v>0</v>
      </c>
      <c r="E32" s="1013">
        <v>2839074133</v>
      </c>
    </row>
    <row r="33" spans="1:5" x14ac:dyDescent="0.2">
      <c r="A33" s="1011" t="s">
        <v>596</v>
      </c>
      <c r="B33" s="1012" t="s">
        <v>642</v>
      </c>
      <c r="C33" s="1013">
        <v>20728514496</v>
      </c>
      <c r="D33" s="1013">
        <v>0</v>
      </c>
      <c r="E33" s="1013">
        <v>20728514496</v>
      </c>
    </row>
  </sheetData>
  <mergeCells count="2">
    <mergeCell ref="A2:E2"/>
    <mergeCell ref="A4:E4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&amp;RÉrték típus: Forint</oddHeader>
    <oddFooter>&amp;LAdatellenőrző kód: -51-751-1e23a37672a5a6c425c-3264e-12-c-7033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6705CC-F97E-43A8-B41C-62286D49D2BE}">
  <sheetPr codeName="Munka20">
    <tabColor rgb="FF00B050"/>
    <pageSetUpPr fitToPage="1"/>
  </sheetPr>
  <dimension ref="A1:H21"/>
  <sheetViews>
    <sheetView workbookViewId="0">
      <selection sqref="A1:D1"/>
    </sheetView>
  </sheetViews>
  <sheetFormatPr defaultRowHeight="11.25" x14ac:dyDescent="0.2"/>
  <cols>
    <col min="1" max="1" width="4.140625" style="660" bestFit="1" customWidth="1"/>
    <col min="2" max="2" width="28.140625" style="661" customWidth="1"/>
    <col min="3" max="3" width="93.42578125" style="690" bestFit="1" customWidth="1"/>
    <col min="4" max="4" width="8" style="691" bestFit="1" customWidth="1"/>
    <col min="5" max="253" width="9.140625" style="659"/>
    <col min="254" max="254" width="16" style="659" bestFit="1" customWidth="1"/>
    <col min="255" max="255" width="26.5703125" style="659" customWidth="1"/>
    <col min="256" max="256" width="32.140625" style="659" customWidth="1"/>
    <col min="257" max="257" width="15.42578125" style="659" customWidth="1"/>
    <col min="258" max="258" width="13.42578125" style="659" customWidth="1"/>
    <col min="259" max="260" width="12.5703125" style="659" bestFit="1" customWidth="1"/>
    <col min="261" max="509" width="9.140625" style="659"/>
    <col min="510" max="510" width="16" style="659" bestFit="1" customWidth="1"/>
    <col min="511" max="511" width="26.5703125" style="659" customWidth="1"/>
    <col min="512" max="512" width="32.140625" style="659" customWidth="1"/>
    <col min="513" max="513" width="15.42578125" style="659" customWidth="1"/>
    <col min="514" max="514" width="13.42578125" style="659" customWidth="1"/>
    <col min="515" max="516" width="12.5703125" style="659" bestFit="1" customWidth="1"/>
    <col min="517" max="765" width="9.140625" style="659"/>
    <col min="766" max="766" width="16" style="659" bestFit="1" customWidth="1"/>
    <col min="767" max="767" width="26.5703125" style="659" customWidth="1"/>
    <col min="768" max="768" width="32.140625" style="659" customWidth="1"/>
    <col min="769" max="769" width="15.42578125" style="659" customWidth="1"/>
    <col min="770" max="770" width="13.42578125" style="659" customWidth="1"/>
    <col min="771" max="772" width="12.5703125" style="659" bestFit="1" customWidth="1"/>
    <col min="773" max="1021" width="9.140625" style="659"/>
    <col min="1022" max="1022" width="16" style="659" bestFit="1" customWidth="1"/>
    <col min="1023" max="1023" width="26.5703125" style="659" customWidth="1"/>
    <col min="1024" max="1024" width="32.140625" style="659" customWidth="1"/>
    <col min="1025" max="1025" width="15.42578125" style="659" customWidth="1"/>
    <col min="1026" max="1026" width="13.42578125" style="659" customWidth="1"/>
    <col min="1027" max="1028" width="12.5703125" style="659" bestFit="1" customWidth="1"/>
    <col min="1029" max="1277" width="9.140625" style="659"/>
    <col min="1278" max="1278" width="16" style="659" bestFit="1" customWidth="1"/>
    <col min="1279" max="1279" width="26.5703125" style="659" customWidth="1"/>
    <col min="1280" max="1280" width="32.140625" style="659" customWidth="1"/>
    <col min="1281" max="1281" width="15.42578125" style="659" customWidth="1"/>
    <col min="1282" max="1282" width="13.42578125" style="659" customWidth="1"/>
    <col min="1283" max="1284" width="12.5703125" style="659" bestFit="1" customWidth="1"/>
    <col min="1285" max="1533" width="9.140625" style="659"/>
    <col min="1534" max="1534" width="16" style="659" bestFit="1" customWidth="1"/>
    <col min="1535" max="1535" width="26.5703125" style="659" customWidth="1"/>
    <col min="1536" max="1536" width="32.140625" style="659" customWidth="1"/>
    <col min="1537" max="1537" width="15.42578125" style="659" customWidth="1"/>
    <col min="1538" max="1538" width="13.42578125" style="659" customWidth="1"/>
    <col min="1539" max="1540" width="12.5703125" style="659" bestFit="1" customWidth="1"/>
    <col min="1541" max="1789" width="9.140625" style="659"/>
    <col min="1790" max="1790" width="16" style="659" bestFit="1" customWidth="1"/>
    <col min="1791" max="1791" width="26.5703125" style="659" customWidth="1"/>
    <col min="1792" max="1792" width="32.140625" style="659" customWidth="1"/>
    <col min="1793" max="1793" width="15.42578125" style="659" customWidth="1"/>
    <col min="1794" max="1794" width="13.42578125" style="659" customWidth="1"/>
    <col min="1795" max="1796" width="12.5703125" style="659" bestFit="1" customWidth="1"/>
    <col min="1797" max="2045" width="9.140625" style="659"/>
    <col min="2046" max="2046" width="16" style="659" bestFit="1" customWidth="1"/>
    <col min="2047" max="2047" width="26.5703125" style="659" customWidth="1"/>
    <col min="2048" max="2048" width="32.140625" style="659" customWidth="1"/>
    <col min="2049" max="2049" width="15.42578125" style="659" customWidth="1"/>
    <col min="2050" max="2050" width="13.42578125" style="659" customWidth="1"/>
    <col min="2051" max="2052" width="12.5703125" style="659" bestFit="1" customWidth="1"/>
    <col min="2053" max="2301" width="9.140625" style="659"/>
    <col min="2302" max="2302" width="16" style="659" bestFit="1" customWidth="1"/>
    <col min="2303" max="2303" width="26.5703125" style="659" customWidth="1"/>
    <col min="2304" max="2304" width="32.140625" style="659" customWidth="1"/>
    <col min="2305" max="2305" width="15.42578125" style="659" customWidth="1"/>
    <col min="2306" max="2306" width="13.42578125" style="659" customWidth="1"/>
    <col min="2307" max="2308" width="12.5703125" style="659" bestFit="1" customWidth="1"/>
    <col min="2309" max="2557" width="9.140625" style="659"/>
    <col min="2558" max="2558" width="16" style="659" bestFit="1" customWidth="1"/>
    <col min="2559" max="2559" width="26.5703125" style="659" customWidth="1"/>
    <col min="2560" max="2560" width="32.140625" style="659" customWidth="1"/>
    <col min="2561" max="2561" width="15.42578125" style="659" customWidth="1"/>
    <col min="2562" max="2562" width="13.42578125" style="659" customWidth="1"/>
    <col min="2563" max="2564" width="12.5703125" style="659" bestFit="1" customWidth="1"/>
    <col min="2565" max="2813" width="9.140625" style="659"/>
    <col min="2814" max="2814" width="16" style="659" bestFit="1" customWidth="1"/>
    <col min="2815" max="2815" width="26.5703125" style="659" customWidth="1"/>
    <col min="2816" max="2816" width="32.140625" style="659" customWidth="1"/>
    <col min="2817" max="2817" width="15.42578125" style="659" customWidth="1"/>
    <col min="2818" max="2818" width="13.42578125" style="659" customWidth="1"/>
    <col min="2819" max="2820" width="12.5703125" style="659" bestFit="1" customWidth="1"/>
    <col min="2821" max="3069" width="9.140625" style="659"/>
    <col min="3070" max="3070" width="16" style="659" bestFit="1" customWidth="1"/>
    <col min="3071" max="3071" width="26.5703125" style="659" customWidth="1"/>
    <col min="3072" max="3072" width="32.140625" style="659" customWidth="1"/>
    <col min="3073" max="3073" width="15.42578125" style="659" customWidth="1"/>
    <col min="3074" max="3074" width="13.42578125" style="659" customWidth="1"/>
    <col min="3075" max="3076" width="12.5703125" style="659" bestFit="1" customWidth="1"/>
    <col min="3077" max="3325" width="9.140625" style="659"/>
    <col min="3326" max="3326" width="16" style="659" bestFit="1" customWidth="1"/>
    <col min="3327" max="3327" width="26.5703125" style="659" customWidth="1"/>
    <col min="3328" max="3328" width="32.140625" style="659" customWidth="1"/>
    <col min="3329" max="3329" width="15.42578125" style="659" customWidth="1"/>
    <col min="3330" max="3330" width="13.42578125" style="659" customWidth="1"/>
    <col min="3331" max="3332" width="12.5703125" style="659" bestFit="1" customWidth="1"/>
    <col min="3333" max="3581" width="9.140625" style="659"/>
    <col min="3582" max="3582" width="16" style="659" bestFit="1" customWidth="1"/>
    <col min="3583" max="3583" width="26.5703125" style="659" customWidth="1"/>
    <col min="3584" max="3584" width="32.140625" style="659" customWidth="1"/>
    <col min="3585" max="3585" width="15.42578125" style="659" customWidth="1"/>
    <col min="3586" max="3586" width="13.42578125" style="659" customWidth="1"/>
    <col min="3587" max="3588" width="12.5703125" style="659" bestFit="1" customWidth="1"/>
    <col min="3589" max="3837" width="9.140625" style="659"/>
    <col min="3838" max="3838" width="16" style="659" bestFit="1" customWidth="1"/>
    <col min="3839" max="3839" width="26.5703125" style="659" customWidth="1"/>
    <col min="3840" max="3840" width="32.140625" style="659" customWidth="1"/>
    <col min="3841" max="3841" width="15.42578125" style="659" customWidth="1"/>
    <col min="3842" max="3842" width="13.42578125" style="659" customWidth="1"/>
    <col min="3843" max="3844" width="12.5703125" style="659" bestFit="1" customWidth="1"/>
    <col min="3845" max="4093" width="9.140625" style="659"/>
    <col min="4094" max="4094" width="16" style="659" bestFit="1" customWidth="1"/>
    <col min="4095" max="4095" width="26.5703125" style="659" customWidth="1"/>
    <col min="4096" max="4096" width="32.140625" style="659" customWidth="1"/>
    <col min="4097" max="4097" width="15.42578125" style="659" customWidth="1"/>
    <col min="4098" max="4098" width="13.42578125" style="659" customWidth="1"/>
    <col min="4099" max="4100" width="12.5703125" style="659" bestFit="1" customWidth="1"/>
    <col min="4101" max="4349" width="9.140625" style="659"/>
    <col min="4350" max="4350" width="16" style="659" bestFit="1" customWidth="1"/>
    <col min="4351" max="4351" width="26.5703125" style="659" customWidth="1"/>
    <col min="4352" max="4352" width="32.140625" style="659" customWidth="1"/>
    <col min="4353" max="4353" width="15.42578125" style="659" customWidth="1"/>
    <col min="4354" max="4354" width="13.42578125" style="659" customWidth="1"/>
    <col min="4355" max="4356" width="12.5703125" style="659" bestFit="1" customWidth="1"/>
    <col min="4357" max="4605" width="9.140625" style="659"/>
    <col min="4606" max="4606" width="16" style="659" bestFit="1" customWidth="1"/>
    <col min="4607" max="4607" width="26.5703125" style="659" customWidth="1"/>
    <col min="4608" max="4608" width="32.140625" style="659" customWidth="1"/>
    <col min="4609" max="4609" width="15.42578125" style="659" customWidth="1"/>
    <col min="4610" max="4610" width="13.42578125" style="659" customWidth="1"/>
    <col min="4611" max="4612" width="12.5703125" style="659" bestFit="1" customWidth="1"/>
    <col min="4613" max="4861" width="9.140625" style="659"/>
    <col min="4862" max="4862" width="16" style="659" bestFit="1" customWidth="1"/>
    <col min="4863" max="4863" width="26.5703125" style="659" customWidth="1"/>
    <col min="4864" max="4864" width="32.140625" style="659" customWidth="1"/>
    <col min="4865" max="4865" width="15.42578125" style="659" customWidth="1"/>
    <col min="4866" max="4866" width="13.42578125" style="659" customWidth="1"/>
    <col min="4867" max="4868" width="12.5703125" style="659" bestFit="1" customWidth="1"/>
    <col min="4869" max="5117" width="9.140625" style="659"/>
    <col min="5118" max="5118" width="16" style="659" bestFit="1" customWidth="1"/>
    <col min="5119" max="5119" width="26.5703125" style="659" customWidth="1"/>
    <col min="5120" max="5120" width="32.140625" style="659" customWidth="1"/>
    <col min="5121" max="5121" width="15.42578125" style="659" customWidth="1"/>
    <col min="5122" max="5122" width="13.42578125" style="659" customWidth="1"/>
    <col min="5123" max="5124" width="12.5703125" style="659" bestFit="1" customWidth="1"/>
    <col min="5125" max="5373" width="9.140625" style="659"/>
    <col min="5374" max="5374" width="16" style="659" bestFit="1" customWidth="1"/>
    <col min="5375" max="5375" width="26.5703125" style="659" customWidth="1"/>
    <col min="5376" max="5376" width="32.140625" style="659" customWidth="1"/>
    <col min="5377" max="5377" width="15.42578125" style="659" customWidth="1"/>
    <col min="5378" max="5378" width="13.42578125" style="659" customWidth="1"/>
    <col min="5379" max="5380" width="12.5703125" style="659" bestFit="1" customWidth="1"/>
    <col min="5381" max="5629" width="9.140625" style="659"/>
    <col min="5630" max="5630" width="16" style="659" bestFit="1" customWidth="1"/>
    <col min="5631" max="5631" width="26.5703125" style="659" customWidth="1"/>
    <col min="5632" max="5632" width="32.140625" style="659" customWidth="1"/>
    <col min="5633" max="5633" width="15.42578125" style="659" customWidth="1"/>
    <col min="5634" max="5634" width="13.42578125" style="659" customWidth="1"/>
    <col min="5635" max="5636" width="12.5703125" style="659" bestFit="1" customWidth="1"/>
    <col min="5637" max="5885" width="9.140625" style="659"/>
    <col min="5886" max="5886" width="16" style="659" bestFit="1" customWidth="1"/>
    <col min="5887" max="5887" width="26.5703125" style="659" customWidth="1"/>
    <col min="5888" max="5888" width="32.140625" style="659" customWidth="1"/>
    <col min="5889" max="5889" width="15.42578125" style="659" customWidth="1"/>
    <col min="5890" max="5890" width="13.42578125" style="659" customWidth="1"/>
    <col min="5891" max="5892" width="12.5703125" style="659" bestFit="1" customWidth="1"/>
    <col min="5893" max="6141" width="9.140625" style="659"/>
    <col min="6142" max="6142" width="16" style="659" bestFit="1" customWidth="1"/>
    <col min="6143" max="6143" width="26.5703125" style="659" customWidth="1"/>
    <col min="6144" max="6144" width="32.140625" style="659" customWidth="1"/>
    <col min="6145" max="6145" width="15.42578125" style="659" customWidth="1"/>
    <col min="6146" max="6146" width="13.42578125" style="659" customWidth="1"/>
    <col min="6147" max="6148" width="12.5703125" style="659" bestFit="1" customWidth="1"/>
    <col min="6149" max="6397" width="9.140625" style="659"/>
    <col min="6398" max="6398" width="16" style="659" bestFit="1" customWidth="1"/>
    <col min="6399" max="6399" width="26.5703125" style="659" customWidth="1"/>
    <col min="6400" max="6400" width="32.140625" style="659" customWidth="1"/>
    <col min="6401" max="6401" width="15.42578125" style="659" customWidth="1"/>
    <col min="6402" max="6402" width="13.42578125" style="659" customWidth="1"/>
    <col min="6403" max="6404" width="12.5703125" style="659" bestFit="1" customWidth="1"/>
    <col min="6405" max="6653" width="9.140625" style="659"/>
    <col min="6654" max="6654" width="16" style="659" bestFit="1" customWidth="1"/>
    <col min="6655" max="6655" width="26.5703125" style="659" customWidth="1"/>
    <col min="6656" max="6656" width="32.140625" style="659" customWidth="1"/>
    <col min="6657" max="6657" width="15.42578125" style="659" customWidth="1"/>
    <col min="6658" max="6658" width="13.42578125" style="659" customWidth="1"/>
    <col min="6659" max="6660" width="12.5703125" style="659" bestFit="1" customWidth="1"/>
    <col min="6661" max="6909" width="9.140625" style="659"/>
    <col min="6910" max="6910" width="16" style="659" bestFit="1" customWidth="1"/>
    <col min="6911" max="6911" width="26.5703125" style="659" customWidth="1"/>
    <col min="6912" max="6912" width="32.140625" style="659" customWidth="1"/>
    <col min="6913" max="6913" width="15.42578125" style="659" customWidth="1"/>
    <col min="6914" max="6914" width="13.42578125" style="659" customWidth="1"/>
    <col min="6915" max="6916" width="12.5703125" style="659" bestFit="1" customWidth="1"/>
    <col min="6917" max="7165" width="9.140625" style="659"/>
    <col min="7166" max="7166" width="16" style="659" bestFit="1" customWidth="1"/>
    <col min="7167" max="7167" width="26.5703125" style="659" customWidth="1"/>
    <col min="7168" max="7168" width="32.140625" style="659" customWidth="1"/>
    <col min="7169" max="7169" width="15.42578125" style="659" customWidth="1"/>
    <col min="7170" max="7170" width="13.42578125" style="659" customWidth="1"/>
    <col min="7171" max="7172" width="12.5703125" style="659" bestFit="1" customWidth="1"/>
    <col min="7173" max="7421" width="9.140625" style="659"/>
    <col min="7422" max="7422" width="16" style="659" bestFit="1" customWidth="1"/>
    <col min="7423" max="7423" width="26.5703125" style="659" customWidth="1"/>
    <col min="7424" max="7424" width="32.140625" style="659" customWidth="1"/>
    <col min="7425" max="7425" width="15.42578125" style="659" customWidth="1"/>
    <col min="7426" max="7426" width="13.42578125" style="659" customWidth="1"/>
    <col min="7427" max="7428" width="12.5703125" style="659" bestFit="1" customWidth="1"/>
    <col min="7429" max="7677" width="9.140625" style="659"/>
    <col min="7678" max="7678" width="16" style="659" bestFit="1" customWidth="1"/>
    <col min="7679" max="7679" width="26.5703125" style="659" customWidth="1"/>
    <col min="7680" max="7680" width="32.140625" style="659" customWidth="1"/>
    <col min="7681" max="7681" width="15.42578125" style="659" customWidth="1"/>
    <col min="7682" max="7682" width="13.42578125" style="659" customWidth="1"/>
    <col min="7683" max="7684" width="12.5703125" style="659" bestFit="1" customWidth="1"/>
    <col min="7685" max="7933" width="9.140625" style="659"/>
    <col min="7934" max="7934" width="16" style="659" bestFit="1" customWidth="1"/>
    <col min="7935" max="7935" width="26.5703125" style="659" customWidth="1"/>
    <col min="7936" max="7936" width="32.140625" style="659" customWidth="1"/>
    <col min="7937" max="7937" width="15.42578125" style="659" customWidth="1"/>
    <col min="7938" max="7938" width="13.42578125" style="659" customWidth="1"/>
    <col min="7939" max="7940" width="12.5703125" style="659" bestFit="1" customWidth="1"/>
    <col min="7941" max="8189" width="9.140625" style="659"/>
    <col min="8190" max="8190" width="16" style="659" bestFit="1" customWidth="1"/>
    <col min="8191" max="8191" width="26.5703125" style="659" customWidth="1"/>
    <col min="8192" max="8192" width="32.140625" style="659" customWidth="1"/>
    <col min="8193" max="8193" width="15.42578125" style="659" customWidth="1"/>
    <col min="8194" max="8194" width="13.42578125" style="659" customWidth="1"/>
    <col min="8195" max="8196" width="12.5703125" style="659" bestFit="1" customWidth="1"/>
    <col min="8197" max="8445" width="9.140625" style="659"/>
    <col min="8446" max="8446" width="16" style="659" bestFit="1" customWidth="1"/>
    <col min="8447" max="8447" width="26.5703125" style="659" customWidth="1"/>
    <col min="8448" max="8448" width="32.140625" style="659" customWidth="1"/>
    <col min="8449" max="8449" width="15.42578125" style="659" customWidth="1"/>
    <col min="8450" max="8450" width="13.42578125" style="659" customWidth="1"/>
    <col min="8451" max="8452" width="12.5703125" style="659" bestFit="1" customWidth="1"/>
    <col min="8453" max="8701" width="9.140625" style="659"/>
    <col min="8702" max="8702" width="16" style="659" bestFit="1" customWidth="1"/>
    <col min="8703" max="8703" width="26.5703125" style="659" customWidth="1"/>
    <col min="8704" max="8704" width="32.140625" style="659" customWidth="1"/>
    <col min="8705" max="8705" width="15.42578125" style="659" customWidth="1"/>
    <col min="8706" max="8706" width="13.42578125" style="659" customWidth="1"/>
    <col min="8707" max="8708" width="12.5703125" style="659" bestFit="1" customWidth="1"/>
    <col min="8709" max="8957" width="9.140625" style="659"/>
    <col min="8958" max="8958" width="16" style="659" bestFit="1" customWidth="1"/>
    <col min="8959" max="8959" width="26.5703125" style="659" customWidth="1"/>
    <col min="8960" max="8960" width="32.140625" style="659" customWidth="1"/>
    <col min="8961" max="8961" width="15.42578125" style="659" customWidth="1"/>
    <col min="8962" max="8962" width="13.42578125" style="659" customWidth="1"/>
    <col min="8963" max="8964" width="12.5703125" style="659" bestFit="1" customWidth="1"/>
    <col min="8965" max="9213" width="9.140625" style="659"/>
    <col min="9214" max="9214" width="16" style="659" bestFit="1" customWidth="1"/>
    <col min="9215" max="9215" width="26.5703125" style="659" customWidth="1"/>
    <col min="9216" max="9216" width="32.140625" style="659" customWidth="1"/>
    <col min="9217" max="9217" width="15.42578125" style="659" customWidth="1"/>
    <col min="9218" max="9218" width="13.42578125" style="659" customWidth="1"/>
    <col min="9219" max="9220" width="12.5703125" style="659" bestFit="1" customWidth="1"/>
    <col min="9221" max="9469" width="9.140625" style="659"/>
    <col min="9470" max="9470" width="16" style="659" bestFit="1" customWidth="1"/>
    <col min="9471" max="9471" width="26.5703125" style="659" customWidth="1"/>
    <col min="9472" max="9472" width="32.140625" style="659" customWidth="1"/>
    <col min="9473" max="9473" width="15.42578125" style="659" customWidth="1"/>
    <col min="9474" max="9474" width="13.42578125" style="659" customWidth="1"/>
    <col min="9475" max="9476" width="12.5703125" style="659" bestFit="1" customWidth="1"/>
    <col min="9477" max="9725" width="9.140625" style="659"/>
    <col min="9726" max="9726" width="16" style="659" bestFit="1" customWidth="1"/>
    <col min="9727" max="9727" width="26.5703125" style="659" customWidth="1"/>
    <col min="9728" max="9728" width="32.140625" style="659" customWidth="1"/>
    <col min="9729" max="9729" width="15.42578125" style="659" customWidth="1"/>
    <col min="9730" max="9730" width="13.42578125" style="659" customWidth="1"/>
    <col min="9731" max="9732" width="12.5703125" style="659" bestFit="1" customWidth="1"/>
    <col min="9733" max="9981" width="9.140625" style="659"/>
    <col min="9982" max="9982" width="16" style="659" bestFit="1" customWidth="1"/>
    <col min="9983" max="9983" width="26.5703125" style="659" customWidth="1"/>
    <col min="9984" max="9984" width="32.140625" style="659" customWidth="1"/>
    <col min="9985" max="9985" width="15.42578125" style="659" customWidth="1"/>
    <col min="9986" max="9986" width="13.42578125" style="659" customWidth="1"/>
    <col min="9987" max="9988" width="12.5703125" style="659" bestFit="1" customWidth="1"/>
    <col min="9989" max="10237" width="9.140625" style="659"/>
    <col min="10238" max="10238" width="16" style="659" bestFit="1" customWidth="1"/>
    <col min="10239" max="10239" width="26.5703125" style="659" customWidth="1"/>
    <col min="10240" max="10240" width="32.140625" style="659" customWidth="1"/>
    <col min="10241" max="10241" width="15.42578125" style="659" customWidth="1"/>
    <col min="10242" max="10242" width="13.42578125" style="659" customWidth="1"/>
    <col min="10243" max="10244" width="12.5703125" style="659" bestFit="1" customWidth="1"/>
    <col min="10245" max="10493" width="9.140625" style="659"/>
    <col min="10494" max="10494" width="16" style="659" bestFit="1" customWidth="1"/>
    <col min="10495" max="10495" width="26.5703125" style="659" customWidth="1"/>
    <col min="10496" max="10496" width="32.140625" style="659" customWidth="1"/>
    <col min="10497" max="10497" width="15.42578125" style="659" customWidth="1"/>
    <col min="10498" max="10498" width="13.42578125" style="659" customWidth="1"/>
    <col min="10499" max="10500" width="12.5703125" style="659" bestFit="1" customWidth="1"/>
    <col min="10501" max="10749" width="9.140625" style="659"/>
    <col min="10750" max="10750" width="16" style="659" bestFit="1" customWidth="1"/>
    <col min="10751" max="10751" width="26.5703125" style="659" customWidth="1"/>
    <col min="10752" max="10752" width="32.140625" style="659" customWidth="1"/>
    <col min="10753" max="10753" width="15.42578125" style="659" customWidth="1"/>
    <col min="10754" max="10754" width="13.42578125" style="659" customWidth="1"/>
    <col min="10755" max="10756" width="12.5703125" style="659" bestFit="1" customWidth="1"/>
    <col min="10757" max="11005" width="9.140625" style="659"/>
    <col min="11006" max="11006" width="16" style="659" bestFit="1" customWidth="1"/>
    <col min="11007" max="11007" width="26.5703125" style="659" customWidth="1"/>
    <col min="11008" max="11008" width="32.140625" style="659" customWidth="1"/>
    <col min="11009" max="11009" width="15.42578125" style="659" customWidth="1"/>
    <col min="11010" max="11010" width="13.42578125" style="659" customWidth="1"/>
    <col min="11011" max="11012" width="12.5703125" style="659" bestFit="1" customWidth="1"/>
    <col min="11013" max="11261" width="9.140625" style="659"/>
    <col min="11262" max="11262" width="16" style="659" bestFit="1" customWidth="1"/>
    <col min="11263" max="11263" width="26.5703125" style="659" customWidth="1"/>
    <col min="11264" max="11264" width="32.140625" style="659" customWidth="1"/>
    <col min="11265" max="11265" width="15.42578125" style="659" customWidth="1"/>
    <col min="11266" max="11266" width="13.42578125" style="659" customWidth="1"/>
    <col min="11267" max="11268" width="12.5703125" style="659" bestFit="1" customWidth="1"/>
    <col min="11269" max="11517" width="9.140625" style="659"/>
    <col min="11518" max="11518" width="16" style="659" bestFit="1" customWidth="1"/>
    <col min="11519" max="11519" width="26.5703125" style="659" customWidth="1"/>
    <col min="11520" max="11520" width="32.140625" style="659" customWidth="1"/>
    <col min="11521" max="11521" width="15.42578125" style="659" customWidth="1"/>
    <col min="11522" max="11522" width="13.42578125" style="659" customWidth="1"/>
    <col min="11523" max="11524" width="12.5703125" style="659" bestFit="1" customWidth="1"/>
    <col min="11525" max="11773" width="9.140625" style="659"/>
    <col min="11774" max="11774" width="16" style="659" bestFit="1" customWidth="1"/>
    <col min="11775" max="11775" width="26.5703125" style="659" customWidth="1"/>
    <col min="11776" max="11776" width="32.140625" style="659" customWidth="1"/>
    <col min="11777" max="11777" width="15.42578125" style="659" customWidth="1"/>
    <col min="11778" max="11778" width="13.42578125" style="659" customWidth="1"/>
    <col min="11779" max="11780" width="12.5703125" style="659" bestFit="1" customWidth="1"/>
    <col min="11781" max="12029" width="9.140625" style="659"/>
    <col min="12030" max="12030" width="16" style="659" bestFit="1" customWidth="1"/>
    <col min="12031" max="12031" width="26.5703125" style="659" customWidth="1"/>
    <col min="12032" max="12032" width="32.140625" style="659" customWidth="1"/>
    <col min="12033" max="12033" width="15.42578125" style="659" customWidth="1"/>
    <col min="12034" max="12034" width="13.42578125" style="659" customWidth="1"/>
    <col min="12035" max="12036" width="12.5703125" style="659" bestFit="1" customWidth="1"/>
    <col min="12037" max="12285" width="9.140625" style="659"/>
    <col min="12286" max="12286" width="16" style="659" bestFit="1" customWidth="1"/>
    <col min="12287" max="12287" width="26.5703125" style="659" customWidth="1"/>
    <col min="12288" max="12288" width="32.140625" style="659" customWidth="1"/>
    <col min="12289" max="12289" width="15.42578125" style="659" customWidth="1"/>
    <col min="12290" max="12290" width="13.42578125" style="659" customWidth="1"/>
    <col min="12291" max="12292" width="12.5703125" style="659" bestFit="1" customWidth="1"/>
    <col min="12293" max="12541" width="9.140625" style="659"/>
    <col min="12542" max="12542" width="16" style="659" bestFit="1" customWidth="1"/>
    <col min="12543" max="12543" width="26.5703125" style="659" customWidth="1"/>
    <col min="12544" max="12544" width="32.140625" style="659" customWidth="1"/>
    <col min="12545" max="12545" width="15.42578125" style="659" customWidth="1"/>
    <col min="12546" max="12546" width="13.42578125" style="659" customWidth="1"/>
    <col min="12547" max="12548" width="12.5703125" style="659" bestFit="1" customWidth="1"/>
    <col min="12549" max="12797" width="9.140625" style="659"/>
    <col min="12798" max="12798" width="16" style="659" bestFit="1" customWidth="1"/>
    <col min="12799" max="12799" width="26.5703125" style="659" customWidth="1"/>
    <col min="12800" max="12800" width="32.140625" style="659" customWidth="1"/>
    <col min="12801" max="12801" width="15.42578125" style="659" customWidth="1"/>
    <col min="12802" max="12802" width="13.42578125" style="659" customWidth="1"/>
    <col min="12803" max="12804" width="12.5703125" style="659" bestFit="1" customWidth="1"/>
    <col min="12805" max="13053" width="9.140625" style="659"/>
    <col min="13054" max="13054" width="16" style="659" bestFit="1" customWidth="1"/>
    <col min="13055" max="13055" width="26.5703125" style="659" customWidth="1"/>
    <col min="13056" max="13056" width="32.140625" style="659" customWidth="1"/>
    <col min="13057" max="13057" width="15.42578125" style="659" customWidth="1"/>
    <col min="13058" max="13058" width="13.42578125" style="659" customWidth="1"/>
    <col min="13059" max="13060" width="12.5703125" style="659" bestFit="1" customWidth="1"/>
    <col min="13061" max="13309" width="9.140625" style="659"/>
    <col min="13310" max="13310" width="16" style="659" bestFit="1" customWidth="1"/>
    <col min="13311" max="13311" width="26.5703125" style="659" customWidth="1"/>
    <col min="13312" max="13312" width="32.140625" style="659" customWidth="1"/>
    <col min="13313" max="13313" width="15.42578125" style="659" customWidth="1"/>
    <col min="13314" max="13314" width="13.42578125" style="659" customWidth="1"/>
    <col min="13315" max="13316" width="12.5703125" style="659" bestFit="1" customWidth="1"/>
    <col min="13317" max="13565" width="9.140625" style="659"/>
    <col min="13566" max="13566" width="16" style="659" bestFit="1" customWidth="1"/>
    <col min="13567" max="13567" width="26.5703125" style="659" customWidth="1"/>
    <col min="13568" max="13568" width="32.140625" style="659" customWidth="1"/>
    <col min="13569" max="13569" width="15.42578125" style="659" customWidth="1"/>
    <col min="13570" max="13570" width="13.42578125" style="659" customWidth="1"/>
    <col min="13571" max="13572" width="12.5703125" style="659" bestFit="1" customWidth="1"/>
    <col min="13573" max="13821" width="9.140625" style="659"/>
    <col min="13822" max="13822" width="16" style="659" bestFit="1" customWidth="1"/>
    <col min="13823" max="13823" width="26.5703125" style="659" customWidth="1"/>
    <col min="13824" max="13824" width="32.140625" style="659" customWidth="1"/>
    <col min="13825" max="13825" width="15.42578125" style="659" customWidth="1"/>
    <col min="13826" max="13826" width="13.42578125" style="659" customWidth="1"/>
    <col min="13827" max="13828" width="12.5703125" style="659" bestFit="1" customWidth="1"/>
    <col min="13829" max="14077" width="9.140625" style="659"/>
    <col min="14078" max="14078" width="16" style="659" bestFit="1" customWidth="1"/>
    <col min="14079" max="14079" width="26.5703125" style="659" customWidth="1"/>
    <col min="14080" max="14080" width="32.140625" style="659" customWidth="1"/>
    <col min="14081" max="14081" width="15.42578125" style="659" customWidth="1"/>
    <col min="14082" max="14082" width="13.42578125" style="659" customWidth="1"/>
    <col min="14083" max="14084" width="12.5703125" style="659" bestFit="1" customWidth="1"/>
    <col min="14085" max="14333" width="9.140625" style="659"/>
    <col min="14334" max="14334" width="16" style="659" bestFit="1" customWidth="1"/>
    <col min="14335" max="14335" width="26.5703125" style="659" customWidth="1"/>
    <col min="14336" max="14336" width="32.140625" style="659" customWidth="1"/>
    <col min="14337" max="14337" width="15.42578125" style="659" customWidth="1"/>
    <col min="14338" max="14338" width="13.42578125" style="659" customWidth="1"/>
    <col min="14339" max="14340" width="12.5703125" style="659" bestFit="1" customWidth="1"/>
    <col min="14341" max="14589" width="9.140625" style="659"/>
    <col min="14590" max="14590" width="16" style="659" bestFit="1" customWidth="1"/>
    <col min="14591" max="14591" width="26.5703125" style="659" customWidth="1"/>
    <col min="14592" max="14592" width="32.140625" style="659" customWidth="1"/>
    <col min="14593" max="14593" width="15.42578125" style="659" customWidth="1"/>
    <col min="14594" max="14594" width="13.42578125" style="659" customWidth="1"/>
    <col min="14595" max="14596" width="12.5703125" style="659" bestFit="1" customWidth="1"/>
    <col min="14597" max="14845" width="9.140625" style="659"/>
    <col min="14846" max="14846" width="16" style="659" bestFit="1" customWidth="1"/>
    <col min="14847" max="14847" width="26.5703125" style="659" customWidth="1"/>
    <col min="14848" max="14848" width="32.140625" style="659" customWidth="1"/>
    <col min="14849" max="14849" width="15.42578125" style="659" customWidth="1"/>
    <col min="14850" max="14850" width="13.42578125" style="659" customWidth="1"/>
    <col min="14851" max="14852" width="12.5703125" style="659" bestFit="1" customWidth="1"/>
    <col min="14853" max="15101" width="9.140625" style="659"/>
    <col min="15102" max="15102" width="16" style="659" bestFit="1" customWidth="1"/>
    <col min="15103" max="15103" width="26.5703125" style="659" customWidth="1"/>
    <col min="15104" max="15104" width="32.140625" style="659" customWidth="1"/>
    <col min="15105" max="15105" width="15.42578125" style="659" customWidth="1"/>
    <col min="15106" max="15106" width="13.42578125" style="659" customWidth="1"/>
    <col min="15107" max="15108" width="12.5703125" style="659" bestFit="1" customWidth="1"/>
    <col min="15109" max="15357" width="9.140625" style="659"/>
    <col min="15358" max="15358" width="16" style="659" bestFit="1" customWidth="1"/>
    <col min="15359" max="15359" width="26.5703125" style="659" customWidth="1"/>
    <col min="15360" max="15360" width="32.140625" style="659" customWidth="1"/>
    <col min="15361" max="15361" width="15.42578125" style="659" customWidth="1"/>
    <col min="15362" max="15362" width="13.42578125" style="659" customWidth="1"/>
    <col min="15363" max="15364" width="12.5703125" style="659" bestFit="1" customWidth="1"/>
    <col min="15365" max="15613" width="9.140625" style="659"/>
    <col min="15614" max="15614" width="16" style="659" bestFit="1" customWidth="1"/>
    <col min="15615" max="15615" width="26.5703125" style="659" customWidth="1"/>
    <col min="15616" max="15616" width="32.140625" style="659" customWidth="1"/>
    <col min="15617" max="15617" width="15.42578125" style="659" customWidth="1"/>
    <col min="15618" max="15618" width="13.42578125" style="659" customWidth="1"/>
    <col min="15619" max="15620" width="12.5703125" style="659" bestFit="1" customWidth="1"/>
    <col min="15621" max="15869" width="9.140625" style="659"/>
    <col min="15870" max="15870" width="16" style="659" bestFit="1" customWidth="1"/>
    <col min="15871" max="15871" width="26.5703125" style="659" customWidth="1"/>
    <col min="15872" max="15872" width="32.140625" style="659" customWidth="1"/>
    <col min="15873" max="15873" width="15.42578125" style="659" customWidth="1"/>
    <col min="15874" max="15874" width="13.42578125" style="659" customWidth="1"/>
    <col min="15875" max="15876" width="12.5703125" style="659" bestFit="1" customWidth="1"/>
    <col min="15877" max="16125" width="9.140625" style="659"/>
    <col min="16126" max="16126" width="16" style="659" bestFit="1" customWidth="1"/>
    <col min="16127" max="16127" width="26.5703125" style="659" customWidth="1"/>
    <col min="16128" max="16128" width="32.140625" style="659" customWidth="1"/>
    <col min="16129" max="16129" width="15.42578125" style="659" customWidth="1"/>
    <col min="16130" max="16130" width="13.42578125" style="659" customWidth="1"/>
    <col min="16131" max="16132" width="12.5703125" style="659" bestFit="1" customWidth="1"/>
    <col min="16133" max="16384" width="9.140625" style="659"/>
  </cols>
  <sheetData>
    <row r="1" spans="1:8" x14ac:dyDescent="0.2">
      <c r="A1" s="1251" t="s">
        <v>852</v>
      </c>
      <c r="B1" s="1251"/>
      <c r="C1" s="1251"/>
      <c r="D1" s="1251"/>
      <c r="E1" s="658"/>
      <c r="F1" s="658"/>
      <c r="G1" s="658"/>
      <c r="H1" s="658"/>
    </row>
    <row r="2" spans="1:8" x14ac:dyDescent="0.2">
      <c r="C2" s="661"/>
      <c r="D2" s="660"/>
    </row>
    <row r="3" spans="1:8" x14ac:dyDescent="0.2">
      <c r="A3" s="1158" t="s">
        <v>160</v>
      </c>
      <c r="B3" s="1158"/>
      <c r="C3" s="1158"/>
      <c r="D3" s="1158"/>
      <c r="E3" s="662"/>
      <c r="F3" s="662"/>
      <c r="G3" s="662"/>
      <c r="H3" s="662"/>
    </row>
    <row r="4" spans="1:8" x14ac:dyDescent="0.2">
      <c r="A4" s="1252" t="s">
        <v>338</v>
      </c>
      <c r="B4" s="1252"/>
      <c r="C4" s="1252"/>
      <c r="D4" s="1252"/>
      <c r="E4" s="663"/>
      <c r="F4" s="663"/>
      <c r="G4" s="663"/>
      <c r="H4" s="663"/>
    </row>
    <row r="5" spans="1:8" ht="13.5" customHeight="1" x14ac:dyDescent="0.2">
      <c r="A5" s="1158" t="s">
        <v>675</v>
      </c>
      <c r="B5" s="1253"/>
      <c r="C5" s="1253"/>
      <c r="D5" s="1253"/>
    </row>
    <row r="6" spans="1:8" ht="13.5" customHeight="1" x14ac:dyDescent="0.2">
      <c r="A6" s="664"/>
      <c r="B6" s="660"/>
      <c r="C6" s="660"/>
      <c r="D6" s="660"/>
    </row>
    <row r="7" spans="1:8" ht="13.5" customHeight="1" x14ac:dyDescent="0.2">
      <c r="A7" s="664"/>
      <c r="B7" s="660"/>
      <c r="C7" s="660"/>
      <c r="D7" s="665" t="s">
        <v>518</v>
      </c>
    </row>
    <row r="8" spans="1:8" ht="15.75" customHeight="1" x14ac:dyDescent="0.2">
      <c r="A8" s="666"/>
      <c r="B8" s="667" t="s">
        <v>676</v>
      </c>
      <c r="C8" s="668"/>
      <c r="D8" s="669">
        <v>5000</v>
      </c>
    </row>
    <row r="10" spans="1:8" s="674" customFormat="1" ht="31.5" x14ac:dyDescent="0.15">
      <c r="A10" s="670" t="s">
        <v>677</v>
      </c>
      <c r="B10" s="671" t="s">
        <v>678</v>
      </c>
      <c r="C10" s="672" t="s">
        <v>679</v>
      </c>
      <c r="D10" s="673" t="s">
        <v>680</v>
      </c>
    </row>
    <row r="11" spans="1:8" s="679" customFormat="1" ht="14.25" customHeight="1" x14ac:dyDescent="0.2">
      <c r="A11" s="675" t="s">
        <v>5</v>
      </c>
      <c r="B11" s="676" t="s">
        <v>681</v>
      </c>
      <c r="C11" s="677" t="s">
        <v>682</v>
      </c>
      <c r="D11" s="678">
        <v>3000</v>
      </c>
    </row>
    <row r="12" spans="1:8" s="683" customFormat="1" ht="14.25" customHeight="1" x14ac:dyDescent="0.2">
      <c r="A12" s="680" t="s">
        <v>7</v>
      </c>
      <c r="B12" s="681" t="s">
        <v>683</v>
      </c>
      <c r="C12" s="677" t="s">
        <v>684</v>
      </c>
      <c r="D12" s="682">
        <v>66</v>
      </c>
    </row>
    <row r="13" spans="1:8" s="679" customFormat="1" ht="14.25" customHeight="1" x14ac:dyDescent="0.2">
      <c r="A13" s="680" t="s">
        <v>9</v>
      </c>
      <c r="B13" s="684" t="s">
        <v>685</v>
      </c>
      <c r="C13" s="677" t="s">
        <v>686</v>
      </c>
      <c r="D13" s="682">
        <v>213</v>
      </c>
    </row>
    <row r="14" spans="1:8" s="683" customFormat="1" ht="14.25" customHeight="1" x14ac:dyDescent="0.2">
      <c r="A14" s="680" t="s">
        <v>11</v>
      </c>
      <c r="B14" s="684" t="s">
        <v>687</v>
      </c>
      <c r="C14" s="677" t="s">
        <v>688</v>
      </c>
      <c r="D14" s="682">
        <v>280</v>
      </c>
    </row>
    <row r="15" spans="1:8" s="683" customFormat="1" ht="14.25" customHeight="1" x14ac:dyDescent="0.2">
      <c r="A15" s="680" t="s">
        <v>13</v>
      </c>
      <c r="B15" s="681" t="s">
        <v>689</v>
      </c>
      <c r="C15" s="677" t="s">
        <v>690</v>
      </c>
      <c r="D15" s="682">
        <v>71</v>
      </c>
    </row>
    <row r="16" spans="1:8" s="685" customFormat="1" ht="14.25" customHeight="1" x14ac:dyDescent="0.2">
      <c r="A16" s="680" t="s">
        <v>15</v>
      </c>
      <c r="B16" s="684" t="s">
        <v>691</v>
      </c>
      <c r="C16" s="677" t="s">
        <v>692</v>
      </c>
      <c r="D16" s="682">
        <v>150</v>
      </c>
    </row>
    <row r="17" spans="1:5" s="685" customFormat="1" ht="14.25" customHeight="1" x14ac:dyDescent="0.2">
      <c r="A17" s="680" t="s">
        <v>17</v>
      </c>
      <c r="B17" s="684" t="s">
        <v>693</v>
      </c>
      <c r="C17" s="677" t="s">
        <v>682</v>
      </c>
      <c r="D17" s="682">
        <v>400</v>
      </c>
    </row>
    <row r="18" spans="1:5" s="685" customFormat="1" ht="14.25" customHeight="1" x14ac:dyDescent="0.2">
      <c r="A18" s="680" t="s">
        <v>19</v>
      </c>
      <c r="B18" s="684" t="s">
        <v>694</v>
      </c>
      <c r="C18" s="677" t="s">
        <v>695</v>
      </c>
      <c r="D18" s="682">
        <v>121</v>
      </c>
    </row>
    <row r="19" spans="1:5" s="685" customFormat="1" ht="14.25" customHeight="1" x14ac:dyDescent="0.2">
      <c r="A19" s="680" t="s">
        <v>21</v>
      </c>
      <c r="B19" s="684" t="s">
        <v>696</v>
      </c>
      <c r="C19" s="677" t="s">
        <v>697</v>
      </c>
      <c r="D19" s="686">
        <v>297</v>
      </c>
    </row>
    <row r="20" spans="1:5" x14ac:dyDescent="0.2">
      <c r="A20" s="687"/>
      <c r="B20" s="667" t="s">
        <v>698</v>
      </c>
      <c r="C20" s="668"/>
      <c r="D20" s="669">
        <f>SUM(D11:D19)</f>
        <v>4598</v>
      </c>
    </row>
    <row r="21" spans="1:5" x14ac:dyDescent="0.2">
      <c r="A21" s="688"/>
      <c r="B21" s="667" t="s">
        <v>699</v>
      </c>
      <c r="C21" s="668"/>
      <c r="D21" s="669">
        <f>D8-D20</f>
        <v>402</v>
      </c>
      <c r="E21" s="689"/>
    </row>
  </sheetData>
  <mergeCells count="4">
    <mergeCell ref="A1:D1"/>
    <mergeCell ref="A3:D3"/>
    <mergeCell ref="A4:D4"/>
    <mergeCell ref="A5:D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413321-5773-4AEC-A7D8-C4BDA9EE88A7}">
  <sheetPr codeName="Munka21">
    <tabColor rgb="FF00B050"/>
    <pageSetUpPr fitToPage="1"/>
  </sheetPr>
  <dimension ref="B1:I29"/>
  <sheetViews>
    <sheetView workbookViewId="0">
      <selection activeCell="B1" sqref="B1:G1"/>
    </sheetView>
  </sheetViews>
  <sheetFormatPr defaultColWidth="9.140625" defaultRowHeight="18" customHeight="1" x14ac:dyDescent="0.25"/>
  <cols>
    <col min="1" max="1" width="6.140625" style="171" customWidth="1"/>
    <col min="2" max="2" width="3.7109375" style="692" bestFit="1" customWidth="1"/>
    <col min="3" max="3" width="3.5703125" style="692" customWidth="1"/>
    <col min="4" max="4" width="36.7109375" style="693" bestFit="1" customWidth="1"/>
    <col min="5" max="5" width="13.5703125" style="692" bestFit="1" customWidth="1"/>
    <col min="6" max="6" width="9.140625" style="171"/>
    <col min="7" max="7" width="12.42578125" style="171" customWidth="1"/>
    <col min="8" max="16384" width="9.140625" style="171"/>
  </cols>
  <sheetData>
    <row r="1" spans="2:9" ht="15.75" x14ac:dyDescent="0.25">
      <c r="B1" s="1151" t="s">
        <v>853</v>
      </c>
      <c r="C1" s="1151"/>
      <c r="D1" s="1151"/>
      <c r="E1" s="1151"/>
      <c r="F1" s="1151"/>
      <c r="G1" s="1151"/>
    </row>
    <row r="2" spans="2:9" ht="18" customHeight="1" x14ac:dyDescent="0.25">
      <c r="I2" s="694"/>
    </row>
    <row r="3" spans="2:9" ht="15.75" customHeight="1" x14ac:dyDescent="0.25">
      <c r="B3" s="1258" t="s">
        <v>160</v>
      </c>
      <c r="C3" s="1258"/>
      <c r="D3" s="1258"/>
      <c r="E3" s="1258"/>
      <c r="F3" s="1258"/>
      <c r="G3" s="1258"/>
    </row>
    <row r="4" spans="2:9" ht="15.75" customHeight="1" x14ac:dyDescent="0.25">
      <c r="B4" s="1258" t="s">
        <v>516</v>
      </c>
      <c r="C4" s="1258"/>
      <c r="D4" s="1258"/>
      <c r="E4" s="1258"/>
      <c r="F4" s="1258"/>
      <c r="G4" s="1258"/>
    </row>
    <row r="5" spans="2:9" ht="15.75" customHeight="1" x14ac:dyDescent="0.25">
      <c r="B5" s="1258" t="s">
        <v>700</v>
      </c>
      <c r="C5" s="1258"/>
      <c r="D5" s="1258"/>
      <c r="E5" s="1258"/>
      <c r="F5" s="1258"/>
      <c r="G5" s="1258"/>
    </row>
    <row r="6" spans="2:9" s="211" customFormat="1" ht="14.25" customHeight="1" x14ac:dyDescent="0.25"/>
    <row r="7" spans="2:9" s="211" customFormat="1" ht="14.25" customHeight="1" x14ac:dyDescent="0.25">
      <c r="B7" s="1259" t="s">
        <v>518</v>
      </c>
      <c r="C7" s="1259"/>
      <c r="D7" s="1259"/>
      <c r="E7" s="1259"/>
      <c r="F7" s="1259"/>
      <c r="G7" s="1259"/>
    </row>
    <row r="8" spans="2:9" ht="30.6" customHeight="1" x14ac:dyDescent="0.25">
      <c r="B8" s="1260" t="s">
        <v>2</v>
      </c>
      <c r="C8" s="1262" t="s">
        <v>163</v>
      </c>
      <c r="D8" s="1263"/>
      <c r="E8" s="695" t="s">
        <v>164</v>
      </c>
      <c r="F8" s="696" t="s">
        <v>165</v>
      </c>
      <c r="G8" s="697" t="s">
        <v>166</v>
      </c>
    </row>
    <row r="9" spans="2:9" ht="30" customHeight="1" x14ac:dyDescent="0.25">
      <c r="B9" s="1261"/>
      <c r="C9" s="1264" t="s">
        <v>701</v>
      </c>
      <c r="D9" s="1265"/>
      <c r="E9" s="1266" t="s">
        <v>4</v>
      </c>
      <c r="F9" s="1267" t="s">
        <v>522</v>
      </c>
      <c r="G9" s="1254" t="s">
        <v>523</v>
      </c>
    </row>
    <row r="10" spans="2:9" ht="52.9" customHeight="1" x14ac:dyDescent="0.25">
      <c r="B10" s="1261"/>
      <c r="C10" s="1264"/>
      <c r="D10" s="1265"/>
      <c r="E10" s="1266"/>
      <c r="F10" s="1268"/>
      <c r="G10" s="1255"/>
    </row>
    <row r="11" spans="2:9" ht="23.25" customHeight="1" x14ac:dyDescent="0.25">
      <c r="B11" s="698"/>
      <c r="C11" s="1256" t="s">
        <v>702</v>
      </c>
      <c r="D11" s="1257"/>
      <c r="E11" s="699"/>
      <c r="F11" s="700"/>
      <c r="G11" s="701"/>
    </row>
    <row r="12" spans="2:9" ht="18" customHeight="1" x14ac:dyDescent="0.25">
      <c r="B12" s="702"/>
      <c r="C12" s="703" t="s">
        <v>703</v>
      </c>
      <c r="D12" s="704"/>
      <c r="E12" s="699"/>
      <c r="F12" s="705"/>
      <c r="G12" s="706"/>
    </row>
    <row r="13" spans="2:9" ht="18" customHeight="1" x14ac:dyDescent="0.25">
      <c r="B13" s="702" t="s">
        <v>5</v>
      </c>
      <c r="C13" s="707"/>
      <c r="D13" s="708" t="s">
        <v>704</v>
      </c>
      <c r="E13" s="699">
        <v>500</v>
      </c>
      <c r="F13" s="705">
        <v>291</v>
      </c>
      <c r="G13" s="709">
        <f>F13/E13*100</f>
        <v>58.199999999999996</v>
      </c>
    </row>
    <row r="14" spans="2:9" ht="18" customHeight="1" x14ac:dyDescent="0.25">
      <c r="B14" s="702" t="s">
        <v>7</v>
      </c>
      <c r="C14" s="707"/>
      <c r="D14" s="693" t="s">
        <v>703</v>
      </c>
      <c r="E14" s="699">
        <v>0</v>
      </c>
      <c r="F14" s="705">
        <v>0</v>
      </c>
      <c r="G14" s="709"/>
    </row>
    <row r="15" spans="2:9" ht="18" customHeight="1" x14ac:dyDescent="0.25">
      <c r="B15" s="702" t="s">
        <v>9</v>
      </c>
      <c r="C15" s="707"/>
      <c r="D15" s="693" t="s">
        <v>705</v>
      </c>
      <c r="E15" s="699">
        <v>600</v>
      </c>
      <c r="F15" s="705">
        <v>270</v>
      </c>
      <c r="G15" s="709">
        <f t="shared" ref="G15:G24" si="0">F15/E15*100</f>
        <v>45</v>
      </c>
    </row>
    <row r="16" spans="2:9" ht="18" customHeight="1" x14ac:dyDescent="0.25">
      <c r="B16" s="702" t="s">
        <v>11</v>
      </c>
      <c r="C16" s="707"/>
      <c r="D16" s="693" t="s">
        <v>706</v>
      </c>
      <c r="E16" s="699">
        <v>800</v>
      </c>
      <c r="F16" s="705">
        <v>260</v>
      </c>
      <c r="G16" s="709">
        <f t="shared" si="0"/>
        <v>32.5</v>
      </c>
    </row>
    <row r="17" spans="2:7" ht="18" customHeight="1" x14ac:dyDescent="0.25">
      <c r="B17" s="702" t="s">
        <v>13</v>
      </c>
      <c r="C17" s="707"/>
      <c r="D17" s="693" t="s">
        <v>707</v>
      </c>
      <c r="E17" s="699">
        <v>800</v>
      </c>
      <c r="F17" s="705">
        <v>160</v>
      </c>
      <c r="G17" s="709">
        <f t="shared" si="0"/>
        <v>20</v>
      </c>
    </row>
    <row r="18" spans="2:7" ht="18" customHeight="1" x14ac:dyDescent="0.25">
      <c r="B18" s="702" t="s">
        <v>15</v>
      </c>
      <c r="C18" s="707"/>
      <c r="D18" s="693" t="s">
        <v>708</v>
      </c>
      <c r="E18" s="710">
        <v>3201</v>
      </c>
      <c r="F18" s="705">
        <v>110</v>
      </c>
      <c r="G18" s="709">
        <f t="shared" si="0"/>
        <v>3.4364261168384882</v>
      </c>
    </row>
    <row r="19" spans="2:7" ht="18" customHeight="1" x14ac:dyDescent="0.25">
      <c r="B19" s="702" t="s">
        <v>17</v>
      </c>
      <c r="C19" s="707"/>
      <c r="D19" s="693" t="s">
        <v>709</v>
      </c>
      <c r="E19" s="710">
        <v>2708</v>
      </c>
      <c r="F19" s="711">
        <v>2708</v>
      </c>
      <c r="G19" s="709">
        <f t="shared" si="0"/>
        <v>100</v>
      </c>
    </row>
    <row r="20" spans="2:7" ht="18" customHeight="1" x14ac:dyDescent="0.25">
      <c r="B20" s="702" t="s">
        <v>19</v>
      </c>
      <c r="C20" s="707"/>
      <c r="D20" s="708" t="s">
        <v>710</v>
      </c>
      <c r="E20" s="710">
        <v>0</v>
      </c>
      <c r="F20" s="705">
        <v>0</v>
      </c>
      <c r="G20" s="709"/>
    </row>
    <row r="21" spans="2:7" ht="18" customHeight="1" x14ac:dyDescent="0.25">
      <c r="B21" s="702" t="s">
        <v>21</v>
      </c>
      <c r="C21" s="707"/>
      <c r="D21" s="708" t="s">
        <v>711</v>
      </c>
      <c r="E21" s="710">
        <v>1800</v>
      </c>
      <c r="F21" s="711">
        <v>1127</v>
      </c>
      <c r="G21" s="709">
        <f t="shared" si="0"/>
        <v>62.611111111111107</v>
      </c>
    </row>
    <row r="22" spans="2:7" ht="18" customHeight="1" x14ac:dyDescent="0.25">
      <c r="B22" s="702" t="s">
        <v>23</v>
      </c>
      <c r="C22" s="707"/>
      <c r="D22" s="712" t="s">
        <v>712</v>
      </c>
      <c r="E22" s="713">
        <v>1100</v>
      </c>
      <c r="F22" s="705">
        <v>470</v>
      </c>
      <c r="G22" s="709">
        <f t="shared" si="0"/>
        <v>42.727272727272727</v>
      </c>
    </row>
    <row r="23" spans="2:7" ht="18" customHeight="1" x14ac:dyDescent="0.25">
      <c r="B23" s="702" t="s">
        <v>25</v>
      </c>
      <c r="C23" s="707"/>
      <c r="D23" s="712" t="s">
        <v>713</v>
      </c>
      <c r="E23" s="692">
        <v>600</v>
      </c>
      <c r="F23" s="705">
        <v>257</v>
      </c>
      <c r="G23" s="709">
        <f t="shared" si="0"/>
        <v>42.833333333333336</v>
      </c>
    </row>
    <row r="24" spans="2:7" ht="18" customHeight="1" x14ac:dyDescent="0.25">
      <c r="B24" s="714" t="s">
        <v>27</v>
      </c>
      <c r="C24" s="703" t="s">
        <v>714</v>
      </c>
      <c r="D24" s="704"/>
      <c r="E24" s="715">
        <f>SUM(E13:E23)</f>
        <v>12109</v>
      </c>
      <c r="F24" s="716">
        <f>SUM(F13:F23)</f>
        <v>5653</v>
      </c>
      <c r="G24" s="717">
        <f t="shared" si="0"/>
        <v>46.684284416549673</v>
      </c>
    </row>
    <row r="25" spans="2:7" ht="18" customHeight="1" x14ac:dyDescent="0.25">
      <c r="B25" s="702"/>
      <c r="E25" s="699"/>
      <c r="F25" s="705"/>
      <c r="G25" s="706"/>
    </row>
    <row r="26" spans="2:7" ht="18" customHeight="1" x14ac:dyDescent="0.25">
      <c r="B26" s="702"/>
      <c r="C26" s="703"/>
      <c r="E26" s="718"/>
      <c r="F26" s="705"/>
      <c r="G26" s="706"/>
    </row>
    <row r="27" spans="2:7" ht="37.9" customHeight="1" x14ac:dyDescent="0.25">
      <c r="B27" s="719" t="s">
        <v>29</v>
      </c>
      <c r="D27" s="693" t="s">
        <v>715</v>
      </c>
      <c r="E27" s="710">
        <v>4200</v>
      </c>
      <c r="F27" s="711">
        <v>2828</v>
      </c>
      <c r="G27" s="709">
        <f>F27/E27*100</f>
        <v>67.333333333333329</v>
      </c>
    </row>
    <row r="28" spans="2:7" ht="23.25" customHeight="1" thickBot="1" x14ac:dyDescent="0.3">
      <c r="B28" s="720" t="s">
        <v>31</v>
      </c>
      <c r="C28" s="721"/>
      <c r="D28" s="722" t="s">
        <v>474</v>
      </c>
      <c r="E28" s="715">
        <f t="shared" ref="E28:F28" si="1">E27</f>
        <v>4200</v>
      </c>
      <c r="F28" s="716">
        <f t="shared" si="1"/>
        <v>2828</v>
      </c>
      <c r="G28" s="717">
        <f>F28/E28*100</f>
        <v>67.333333333333329</v>
      </c>
    </row>
    <row r="29" spans="2:7" s="211" customFormat="1" ht="18" customHeight="1" thickBot="1" x14ac:dyDescent="0.3">
      <c r="B29" s="723" t="s">
        <v>126</v>
      </c>
      <c r="C29" s="724" t="s">
        <v>716</v>
      </c>
      <c r="D29" s="725"/>
      <c r="E29" s="726">
        <f>E24+E26+E27</f>
        <v>16309</v>
      </c>
      <c r="F29" s="726">
        <f>F24+F26+F27</f>
        <v>8481</v>
      </c>
      <c r="G29" s="727">
        <f>F29/E29*100</f>
        <v>52.001962106812194</v>
      </c>
    </row>
  </sheetData>
  <sheetProtection selectLockedCells="1" selectUnlockedCells="1"/>
  <mergeCells count="12">
    <mergeCell ref="G9:G10"/>
    <mergeCell ref="C11:D11"/>
    <mergeCell ref="B1:G1"/>
    <mergeCell ref="B3:G3"/>
    <mergeCell ref="B4:G4"/>
    <mergeCell ref="B5:G5"/>
    <mergeCell ref="B7:G7"/>
    <mergeCell ref="B8:B10"/>
    <mergeCell ref="C8:D8"/>
    <mergeCell ref="C9:D10"/>
    <mergeCell ref="E9:E10"/>
    <mergeCell ref="F9:F10"/>
  </mergeCells>
  <printOptions horizontalCentered="1"/>
  <pageMargins left="0.39370078740157483" right="0.39370078740157483" top="0.98425196850393704" bottom="0.98425196850393704" header="0.51181102362204722" footer="0.51181102362204722"/>
  <pageSetup paperSize="9" firstPageNumber="0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A0DDE9-5F39-43A4-A863-98E13D7A6789}">
  <sheetPr codeName="Munka22">
    <tabColor rgb="FF00B050"/>
  </sheetPr>
  <dimension ref="A1:L26"/>
  <sheetViews>
    <sheetView zoomScaleNormal="100" workbookViewId="0">
      <selection activeCell="D13" sqref="D13"/>
    </sheetView>
  </sheetViews>
  <sheetFormatPr defaultColWidth="10.28515625" defaultRowHeight="12.75" x14ac:dyDescent="0.2"/>
  <cols>
    <col min="1" max="1" width="3.140625" style="462" customWidth="1"/>
    <col min="2" max="2" width="31" style="462" bestFit="1" customWidth="1"/>
    <col min="3" max="3" width="16.85546875" style="462" bestFit="1" customWidth="1"/>
    <col min="4" max="4" width="15.5703125" style="462" customWidth="1"/>
    <col min="5" max="5" width="9.85546875" style="462" bestFit="1" customWidth="1"/>
    <col min="6" max="6" width="12.7109375" style="462" bestFit="1" customWidth="1"/>
    <col min="7" max="7" width="12.140625" style="462" bestFit="1" customWidth="1"/>
    <col min="8" max="8" width="10.85546875" style="462" bestFit="1" customWidth="1"/>
    <col min="9" max="9" width="27.28515625" style="462" bestFit="1" customWidth="1"/>
    <col min="10" max="10" width="9" style="462" bestFit="1" customWidth="1"/>
    <col min="11" max="11" width="10.28515625" style="462" customWidth="1"/>
    <col min="12" max="12" width="10.28515625" style="462"/>
    <col min="13" max="16384" width="10.28515625" style="737"/>
  </cols>
  <sheetData>
    <row r="1" spans="1:12" s="462" customFormat="1" x14ac:dyDescent="0.2">
      <c r="A1" s="1279" t="s">
        <v>854</v>
      </c>
      <c r="B1" s="1279"/>
      <c r="C1" s="1279"/>
      <c r="D1" s="1279"/>
      <c r="E1" s="1279"/>
      <c r="F1" s="1279"/>
      <c r="G1" s="1279"/>
      <c r="H1" s="1279"/>
      <c r="I1" s="1279"/>
      <c r="J1" s="1279"/>
    </row>
    <row r="2" spans="1:12" s="462" customFormat="1" ht="14.1" customHeight="1" x14ac:dyDescent="0.2"/>
    <row r="3" spans="1:12" s="462" customFormat="1" ht="15" customHeight="1" x14ac:dyDescent="0.25">
      <c r="B3" s="1278" t="s">
        <v>160</v>
      </c>
      <c r="C3" s="1278"/>
      <c r="D3" s="1278"/>
      <c r="E3" s="1278"/>
      <c r="F3" s="1278"/>
      <c r="G3" s="1278"/>
      <c r="H3" s="1278"/>
      <c r="I3" s="1278"/>
      <c r="J3" s="1278"/>
    </row>
    <row r="4" spans="1:12" s="462" customFormat="1" ht="15" customHeight="1" x14ac:dyDescent="0.25">
      <c r="B4" s="1278" t="s">
        <v>516</v>
      </c>
      <c r="C4" s="1278"/>
      <c r="D4" s="1278"/>
      <c r="E4" s="1278"/>
      <c r="F4" s="1278"/>
      <c r="G4" s="1278"/>
      <c r="H4" s="1278"/>
      <c r="I4" s="1278"/>
      <c r="J4" s="1278"/>
    </row>
    <row r="5" spans="1:12" s="462" customFormat="1" ht="15" customHeight="1" x14ac:dyDescent="0.25">
      <c r="B5" s="1278" t="s">
        <v>717</v>
      </c>
      <c r="C5" s="1278"/>
      <c r="D5" s="1278"/>
      <c r="E5" s="1278"/>
      <c r="F5" s="1278"/>
      <c r="G5" s="1278"/>
      <c r="H5" s="1278"/>
      <c r="I5" s="1278"/>
      <c r="J5" s="1278"/>
    </row>
    <row r="6" spans="1:12" s="462" customFormat="1" ht="15" customHeight="1" x14ac:dyDescent="0.25">
      <c r="B6" s="1278"/>
      <c r="C6" s="1278"/>
      <c r="D6" s="1278"/>
      <c r="E6" s="1278"/>
      <c r="F6" s="1278"/>
      <c r="G6" s="1278"/>
      <c r="H6" s="1278"/>
      <c r="I6" s="1278"/>
      <c r="J6" s="1278"/>
    </row>
    <row r="7" spans="1:12" s="462" customFormat="1" ht="15" customHeight="1" x14ac:dyDescent="0.25">
      <c r="B7" s="1269" t="s">
        <v>518</v>
      </c>
      <c r="C7" s="1269"/>
      <c r="D7" s="1269"/>
      <c r="E7" s="1269"/>
      <c r="F7" s="1269"/>
      <c r="G7" s="1269"/>
      <c r="H7" s="1269"/>
      <c r="I7" s="1269"/>
      <c r="J7" s="1269"/>
    </row>
    <row r="8" spans="1:12" s="729" customFormat="1" ht="14.1" customHeight="1" x14ac:dyDescent="0.25">
      <c r="A8" s="1270"/>
      <c r="B8" s="728" t="s">
        <v>163</v>
      </c>
      <c r="C8" s="728" t="s">
        <v>164</v>
      </c>
      <c r="D8" s="728" t="s">
        <v>165</v>
      </c>
      <c r="E8" s="728" t="s">
        <v>166</v>
      </c>
      <c r="F8" s="728" t="s">
        <v>294</v>
      </c>
      <c r="G8" s="728" t="s">
        <v>295</v>
      </c>
      <c r="H8" s="728" t="s">
        <v>296</v>
      </c>
      <c r="I8" s="728" t="s">
        <v>297</v>
      </c>
      <c r="J8" s="728" t="s">
        <v>298</v>
      </c>
    </row>
    <row r="9" spans="1:12" s="730" customFormat="1" ht="17.25" customHeight="1" x14ac:dyDescent="0.25">
      <c r="A9" s="1270"/>
      <c r="B9" s="1271" t="s">
        <v>3</v>
      </c>
      <c r="C9" s="1273" t="s">
        <v>718</v>
      </c>
      <c r="D9" s="1273" t="s">
        <v>719</v>
      </c>
      <c r="E9" s="1271" t="s">
        <v>720</v>
      </c>
      <c r="F9" s="1275" t="s">
        <v>721</v>
      </c>
      <c r="G9" s="1271" t="s">
        <v>722</v>
      </c>
      <c r="H9" s="1273" t="s">
        <v>723</v>
      </c>
      <c r="I9" s="1277" t="s">
        <v>724</v>
      </c>
      <c r="J9" s="1277"/>
    </row>
    <row r="10" spans="1:12" s="730" customFormat="1" ht="33.75" customHeight="1" x14ac:dyDescent="0.25">
      <c r="A10" s="1270"/>
      <c r="B10" s="1272"/>
      <c r="C10" s="1274"/>
      <c r="D10" s="1274"/>
      <c r="E10" s="1272"/>
      <c r="F10" s="1276"/>
      <c r="G10" s="1272"/>
      <c r="H10" s="1274"/>
      <c r="I10" s="728" t="s">
        <v>725</v>
      </c>
      <c r="J10" s="728" t="s">
        <v>726</v>
      </c>
    </row>
    <row r="11" spans="1:12" s="729" customFormat="1" ht="16.5" customHeight="1" x14ac:dyDescent="0.25">
      <c r="A11" s="953" t="s">
        <v>5</v>
      </c>
      <c r="B11" s="954" t="s">
        <v>727</v>
      </c>
      <c r="C11" s="955"/>
      <c r="D11" s="955"/>
      <c r="E11" s="955"/>
      <c r="F11" s="955"/>
      <c r="G11" s="955"/>
      <c r="H11" s="955"/>
      <c r="I11" s="955"/>
      <c r="J11" s="956"/>
    </row>
    <row r="12" spans="1:12" s="730" customFormat="1" ht="15" customHeight="1" x14ac:dyDescent="0.25">
      <c r="A12" s="957" t="s">
        <v>7</v>
      </c>
      <c r="B12" s="958" t="s">
        <v>728</v>
      </c>
      <c r="C12" s="959">
        <v>1197791</v>
      </c>
      <c r="D12" s="959">
        <v>449171</v>
      </c>
      <c r="E12" s="960" t="s">
        <v>729</v>
      </c>
      <c r="F12" s="961" t="s">
        <v>730</v>
      </c>
      <c r="G12" s="961">
        <v>46727</v>
      </c>
      <c r="H12" s="959">
        <v>149724</v>
      </c>
      <c r="I12" s="962" t="s">
        <v>731</v>
      </c>
      <c r="J12" s="963">
        <v>54662</v>
      </c>
    </row>
    <row r="13" spans="1:12" s="736" customFormat="1" ht="31.5" customHeight="1" x14ac:dyDescent="0.25">
      <c r="A13" s="964" t="s">
        <v>9</v>
      </c>
      <c r="B13" s="965" t="s">
        <v>732</v>
      </c>
      <c r="C13" s="966">
        <f>SUM(C12:C12)</f>
        <v>1197791</v>
      </c>
      <c r="D13" s="966">
        <f>SUM(D12:D12)</f>
        <v>449171</v>
      </c>
      <c r="E13" s="839"/>
      <c r="F13" s="839"/>
      <c r="G13" s="839"/>
      <c r="H13" s="966">
        <f>SUM(H12:H12)</f>
        <v>149724</v>
      </c>
      <c r="I13" s="967"/>
      <c r="J13" s="968">
        <f>SUM(J12)</f>
        <v>54662</v>
      </c>
      <c r="K13" s="729"/>
      <c r="L13" s="729"/>
    </row>
    <row r="14" spans="1:12" s="736" customFormat="1" ht="15" customHeight="1" x14ac:dyDescent="0.25">
      <c r="A14" s="731"/>
      <c r="B14" s="730"/>
      <c r="C14" s="734"/>
      <c r="D14" s="734"/>
      <c r="E14" s="735"/>
      <c r="F14" s="735"/>
      <c r="G14" s="735"/>
      <c r="H14" s="734"/>
      <c r="I14" s="733"/>
      <c r="J14" s="732"/>
      <c r="K14" s="729"/>
      <c r="L14" s="729"/>
    </row>
    <row r="15" spans="1:12" s="736" customFormat="1" ht="15" customHeight="1" x14ac:dyDescent="0.25">
      <c r="A15" s="731"/>
      <c r="B15" s="730"/>
      <c r="C15" s="734"/>
      <c r="D15" s="734"/>
      <c r="E15" s="735"/>
      <c r="F15" s="735"/>
      <c r="G15" s="735"/>
      <c r="H15" s="734"/>
      <c r="I15" s="733"/>
      <c r="J15" s="732"/>
      <c r="K15" s="729"/>
      <c r="L15" s="729"/>
    </row>
    <row r="16" spans="1:12" s="736" customFormat="1" ht="16.5" customHeight="1" x14ac:dyDescent="0.25">
      <c r="A16" s="731"/>
      <c r="B16" s="1278" t="s">
        <v>160</v>
      </c>
      <c r="C16" s="1278"/>
      <c r="D16" s="1278"/>
      <c r="E16" s="1278"/>
      <c r="F16" s="1278"/>
      <c r="G16" s="1278"/>
      <c r="H16" s="1278"/>
      <c r="I16" s="1278"/>
      <c r="J16" s="1278"/>
      <c r="K16" s="729"/>
      <c r="L16" s="729"/>
    </row>
    <row r="17" spans="1:12" s="736" customFormat="1" ht="15.75" x14ac:dyDescent="0.25">
      <c r="A17" s="731"/>
      <c r="B17" s="1278" t="s">
        <v>516</v>
      </c>
      <c r="C17" s="1278"/>
      <c r="D17" s="1278"/>
      <c r="E17" s="1278"/>
      <c r="F17" s="1278"/>
      <c r="G17" s="1278"/>
      <c r="H17" s="1278"/>
      <c r="I17" s="1278"/>
      <c r="J17" s="1278"/>
      <c r="K17" s="729"/>
      <c r="L17" s="729"/>
    </row>
    <row r="18" spans="1:12" s="736" customFormat="1" ht="15.75" x14ac:dyDescent="0.25">
      <c r="A18" s="731"/>
      <c r="B18" s="1278" t="s">
        <v>733</v>
      </c>
      <c r="C18" s="1278"/>
      <c r="D18" s="1278"/>
      <c r="E18" s="1278"/>
      <c r="F18" s="1278"/>
      <c r="G18" s="1278"/>
      <c r="H18" s="1278"/>
      <c r="I18" s="1278"/>
      <c r="J18" s="1278"/>
      <c r="K18" s="729"/>
      <c r="L18" s="729"/>
    </row>
    <row r="19" spans="1:12" s="736" customFormat="1" ht="15.75" x14ac:dyDescent="0.25">
      <c r="A19" s="731"/>
      <c r="B19" s="730"/>
      <c r="C19" s="734"/>
      <c r="D19" s="734"/>
      <c r="E19" s="735"/>
      <c r="F19" s="735"/>
      <c r="G19" s="735"/>
      <c r="H19" s="734"/>
      <c r="I19" s="733"/>
      <c r="J19" s="732"/>
      <c r="K19" s="729"/>
      <c r="L19" s="729"/>
    </row>
    <row r="20" spans="1:12" ht="15.75" x14ac:dyDescent="0.25">
      <c r="B20" s="1269" t="s">
        <v>518</v>
      </c>
      <c r="C20" s="1269"/>
      <c r="D20" s="1269"/>
      <c r="E20" s="1269"/>
      <c r="F20" s="1269"/>
      <c r="G20" s="1269"/>
      <c r="H20" s="1269"/>
      <c r="I20" s="1269"/>
      <c r="J20" s="1269"/>
    </row>
    <row r="21" spans="1:12" s="729" customFormat="1" ht="15.75" x14ac:dyDescent="0.25">
      <c r="A21" s="1270"/>
      <c r="B21" s="728" t="s">
        <v>163</v>
      </c>
      <c r="C21" s="728" t="s">
        <v>164</v>
      </c>
      <c r="D21" s="728" t="s">
        <v>165</v>
      </c>
      <c r="E21" s="728" t="s">
        <v>166</v>
      </c>
      <c r="F21" s="728" t="s">
        <v>294</v>
      </c>
      <c r="G21" s="728" t="s">
        <v>295</v>
      </c>
      <c r="H21" s="728" t="s">
        <v>296</v>
      </c>
      <c r="I21" s="728" t="s">
        <v>297</v>
      </c>
      <c r="J21" s="728" t="s">
        <v>298</v>
      </c>
    </row>
    <row r="22" spans="1:12" s="730" customFormat="1" ht="15.75" customHeight="1" x14ac:dyDescent="0.25">
      <c r="A22" s="1270"/>
      <c r="B22" s="1271" t="s">
        <v>3</v>
      </c>
      <c r="C22" s="1273" t="s">
        <v>734</v>
      </c>
      <c r="D22" s="1273" t="s">
        <v>719</v>
      </c>
      <c r="E22" s="1271" t="s">
        <v>720</v>
      </c>
      <c r="F22" s="1275" t="s">
        <v>721</v>
      </c>
      <c r="G22" s="1271" t="s">
        <v>722</v>
      </c>
      <c r="H22" s="1273" t="s">
        <v>723</v>
      </c>
      <c r="I22" s="1277" t="s">
        <v>724</v>
      </c>
      <c r="J22" s="1277"/>
    </row>
    <row r="23" spans="1:12" s="730" customFormat="1" ht="15.75" customHeight="1" x14ac:dyDescent="0.25">
      <c r="A23" s="1270"/>
      <c r="B23" s="1272"/>
      <c r="C23" s="1274"/>
      <c r="D23" s="1274"/>
      <c r="E23" s="1272"/>
      <c r="F23" s="1276"/>
      <c r="G23" s="1272"/>
      <c r="H23" s="1274"/>
      <c r="I23" s="728" t="s">
        <v>725</v>
      </c>
      <c r="J23" s="728" t="s">
        <v>726</v>
      </c>
    </row>
    <row r="24" spans="1:12" s="729" customFormat="1" ht="15.75" x14ac:dyDescent="0.25">
      <c r="A24" s="953" t="s">
        <v>5</v>
      </c>
      <c r="B24" s="954" t="s">
        <v>727</v>
      </c>
      <c r="C24" s="955"/>
      <c r="D24" s="955"/>
      <c r="E24" s="955"/>
      <c r="F24" s="955"/>
      <c r="G24" s="955"/>
      <c r="H24" s="955"/>
      <c r="I24" s="955"/>
      <c r="J24" s="956"/>
    </row>
    <row r="25" spans="1:12" s="730" customFormat="1" ht="15.75" x14ac:dyDescent="0.25">
      <c r="A25" s="957" t="s">
        <v>7</v>
      </c>
      <c r="B25" s="958" t="s">
        <v>735</v>
      </c>
      <c r="C25" s="959">
        <v>18800</v>
      </c>
      <c r="D25" s="959">
        <v>7441</v>
      </c>
      <c r="E25" s="960" t="s">
        <v>736</v>
      </c>
      <c r="F25" s="960" t="s">
        <v>737</v>
      </c>
      <c r="G25" s="960" t="s">
        <v>737</v>
      </c>
      <c r="H25" s="959">
        <v>1792</v>
      </c>
      <c r="I25" s="962">
        <v>0</v>
      </c>
      <c r="J25" s="969" t="s">
        <v>738</v>
      </c>
    </row>
    <row r="26" spans="1:12" s="736" customFormat="1" ht="15.75" x14ac:dyDescent="0.25">
      <c r="A26" s="964" t="s">
        <v>9</v>
      </c>
      <c r="B26" s="965" t="s">
        <v>732</v>
      </c>
      <c r="C26" s="966">
        <f>SUM(C25:C25)</f>
        <v>18800</v>
      </c>
      <c r="D26" s="966">
        <f>SUM(D25:D25)</f>
        <v>7441</v>
      </c>
      <c r="E26" s="839"/>
      <c r="F26" s="839"/>
      <c r="G26" s="839"/>
      <c r="H26" s="966">
        <f>SUM(H25:H25)</f>
        <v>1792</v>
      </c>
      <c r="I26" s="967"/>
      <c r="J26" s="970" t="s">
        <v>738</v>
      </c>
      <c r="K26" s="729"/>
      <c r="L26" s="729"/>
    </row>
  </sheetData>
  <mergeCells count="28">
    <mergeCell ref="B7:J7"/>
    <mergeCell ref="A1:J1"/>
    <mergeCell ref="B3:J3"/>
    <mergeCell ref="B4:J4"/>
    <mergeCell ref="B5:J5"/>
    <mergeCell ref="B6:J6"/>
    <mergeCell ref="B18:J18"/>
    <mergeCell ref="A8:A10"/>
    <mergeCell ref="B9:B10"/>
    <mergeCell ref="C9:C10"/>
    <mergeCell ref="D9:D10"/>
    <mergeCell ref="E9:E10"/>
    <mergeCell ref="F9:F10"/>
    <mergeCell ref="G9:G10"/>
    <mergeCell ref="H9:H10"/>
    <mergeCell ref="I9:J9"/>
    <mergeCell ref="B16:J16"/>
    <mergeCell ref="B17:J17"/>
    <mergeCell ref="B20:J20"/>
    <mergeCell ref="A21:A23"/>
    <mergeCell ref="B22:B23"/>
    <mergeCell ref="C22:C23"/>
    <mergeCell ref="D22:D23"/>
    <mergeCell ref="E22:E23"/>
    <mergeCell ref="F22:F23"/>
    <mergeCell ref="G22:G23"/>
    <mergeCell ref="H22:H23"/>
    <mergeCell ref="I22:J22"/>
  </mergeCells>
  <pageMargins left="0.19685039370078741" right="0.19685039370078741" top="0.98425196850393704" bottom="0.98425196850393704" header="0.51181102362204722" footer="0.51181102362204722"/>
  <pageSetup paperSize="9" scale="84" orientation="landscape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45CC73-2F09-4A06-A443-BD55D6EDAB73}">
  <sheetPr codeName="Munka23">
    <tabColor rgb="FF00B050"/>
  </sheetPr>
  <dimension ref="A1:J19"/>
  <sheetViews>
    <sheetView workbookViewId="0">
      <selection sqref="A1:D1"/>
    </sheetView>
  </sheetViews>
  <sheetFormatPr defaultColWidth="8.42578125" defaultRowHeight="11.25" x14ac:dyDescent="0.2"/>
  <cols>
    <col min="1" max="1" width="7.42578125" style="1037" bestFit="1" customWidth="1"/>
    <col min="2" max="2" width="69.7109375" style="1037" bestFit="1" customWidth="1"/>
    <col min="3" max="3" width="9.5703125" style="1037" bestFit="1" customWidth="1"/>
    <col min="4" max="4" width="8.140625" style="1037" bestFit="1" customWidth="1"/>
    <col min="5" max="16384" width="8.42578125" style="1037"/>
  </cols>
  <sheetData>
    <row r="1" spans="1:10" ht="12.75" x14ac:dyDescent="0.2">
      <c r="A1" s="1280" t="s">
        <v>873</v>
      </c>
      <c r="B1" s="1280"/>
      <c r="C1" s="1280"/>
      <c r="D1" s="1280"/>
      <c r="E1" s="1036"/>
      <c r="F1" s="1036"/>
      <c r="G1" s="1036"/>
      <c r="H1" s="1036"/>
      <c r="I1" s="1036"/>
      <c r="J1" s="1036"/>
    </row>
    <row r="2" spans="1:10" x14ac:dyDescent="0.2">
      <c r="A2" s="1038"/>
      <c r="B2" s="1039"/>
      <c r="C2" s="1040"/>
      <c r="D2" s="1040"/>
      <c r="E2" s="1040"/>
      <c r="F2" s="1040"/>
      <c r="G2" s="1040"/>
      <c r="H2" s="1040"/>
      <c r="I2" s="1040"/>
      <c r="J2" s="1040"/>
    </row>
    <row r="3" spans="1:10" ht="12.75" x14ac:dyDescent="0.2">
      <c r="A3" s="1150" t="s">
        <v>160</v>
      </c>
      <c r="B3" s="1150"/>
      <c r="C3" s="1150"/>
      <c r="D3" s="1150"/>
      <c r="E3" s="1041"/>
      <c r="F3" s="1041"/>
      <c r="G3" s="1041"/>
      <c r="H3" s="1041"/>
      <c r="I3" s="1041"/>
      <c r="J3" s="1041"/>
    </row>
    <row r="4" spans="1:10" ht="12.75" x14ac:dyDescent="0.2">
      <c r="A4" s="1281" t="s">
        <v>516</v>
      </c>
      <c r="B4" s="1281"/>
      <c r="C4" s="1281"/>
      <c r="D4" s="1281"/>
      <c r="E4" s="1042"/>
      <c r="F4" s="1042"/>
      <c r="G4" s="1042"/>
      <c r="H4" s="1042"/>
      <c r="I4" s="1042"/>
      <c r="J4" s="1041"/>
    </row>
    <row r="5" spans="1:10" ht="12.75" x14ac:dyDescent="0.2">
      <c r="A5" s="1150" t="s">
        <v>855</v>
      </c>
      <c r="B5" s="1150"/>
      <c r="C5" s="1150"/>
      <c r="D5" s="1150"/>
      <c r="E5" s="1041"/>
      <c r="F5" s="1041"/>
      <c r="G5" s="1041"/>
      <c r="H5" s="1041"/>
      <c r="I5" s="1041"/>
      <c r="J5" s="1041"/>
    </row>
    <row r="6" spans="1:10" ht="12.75" x14ac:dyDescent="0.2">
      <c r="A6" s="1150" t="s">
        <v>797</v>
      </c>
      <c r="B6" s="1150"/>
      <c r="C6" s="1150"/>
      <c r="D6" s="1150"/>
      <c r="E6" s="1041"/>
      <c r="F6" s="1041"/>
      <c r="G6" s="1041"/>
      <c r="H6" s="1041"/>
      <c r="I6" s="1041"/>
      <c r="J6" s="1041"/>
    </row>
    <row r="7" spans="1:10" ht="12.75" x14ac:dyDescent="0.2">
      <c r="A7" s="836"/>
      <c r="B7" s="836"/>
      <c r="C7" s="836"/>
      <c r="D7" s="836"/>
      <c r="E7" s="1041"/>
      <c r="F7" s="1041"/>
      <c r="G7" s="1041"/>
      <c r="H7" s="1041"/>
      <c r="I7" s="1041"/>
      <c r="J7" s="1041"/>
    </row>
    <row r="8" spans="1:10" s="1044" customFormat="1" ht="33.75" x14ac:dyDescent="0.2">
      <c r="A8" s="1043" t="s">
        <v>856</v>
      </c>
      <c r="B8" s="1043" t="s">
        <v>857</v>
      </c>
      <c r="C8" s="1043" t="s">
        <v>858</v>
      </c>
      <c r="D8" s="1043" t="s">
        <v>859</v>
      </c>
    </row>
    <row r="9" spans="1:10" x14ac:dyDescent="0.2">
      <c r="A9" s="1045" t="s">
        <v>860</v>
      </c>
      <c r="B9" s="1046" t="s">
        <v>861</v>
      </c>
      <c r="C9" s="1047">
        <v>190000</v>
      </c>
      <c r="D9" s="1048">
        <v>190</v>
      </c>
    </row>
    <row r="10" spans="1:10" x14ac:dyDescent="0.2">
      <c r="A10" s="1049" t="s">
        <v>862</v>
      </c>
      <c r="B10" s="1050" t="s">
        <v>863</v>
      </c>
      <c r="C10" s="1051">
        <v>3850000</v>
      </c>
      <c r="D10" s="1052">
        <v>3850</v>
      </c>
    </row>
    <row r="11" spans="1:10" x14ac:dyDescent="0.2">
      <c r="A11" s="1049" t="s">
        <v>860</v>
      </c>
      <c r="B11" s="1050" t="s">
        <v>864</v>
      </c>
      <c r="C11" s="1051">
        <v>257294350</v>
      </c>
      <c r="D11" s="1052">
        <v>257294</v>
      </c>
    </row>
    <row r="12" spans="1:10" x14ac:dyDescent="0.2">
      <c r="A12" s="1049" t="s">
        <v>865</v>
      </c>
      <c r="B12" s="1050" t="s">
        <v>866</v>
      </c>
      <c r="C12" s="1051">
        <v>7200000</v>
      </c>
      <c r="D12" s="1052">
        <v>7200</v>
      </c>
    </row>
    <row r="13" spans="1:10" x14ac:dyDescent="0.2">
      <c r="A13" s="1049" t="s">
        <v>865</v>
      </c>
      <c r="B13" s="1050" t="s">
        <v>867</v>
      </c>
      <c r="C13" s="1051">
        <v>3700000</v>
      </c>
      <c r="D13" s="1052">
        <v>3700</v>
      </c>
    </row>
    <row r="14" spans="1:10" x14ac:dyDescent="0.2">
      <c r="A14" s="1049" t="s">
        <v>860</v>
      </c>
      <c r="B14" s="1050" t="s">
        <v>868</v>
      </c>
      <c r="C14" s="1051">
        <v>11965250</v>
      </c>
      <c r="D14" s="1052">
        <v>11965</v>
      </c>
    </row>
    <row r="15" spans="1:10" x14ac:dyDescent="0.2">
      <c r="A15" s="1049" t="s">
        <v>862</v>
      </c>
      <c r="B15" s="1050" t="s">
        <v>869</v>
      </c>
      <c r="C15" s="1051">
        <v>7280625</v>
      </c>
      <c r="D15" s="1052">
        <v>7281</v>
      </c>
    </row>
    <row r="16" spans="1:10" x14ac:dyDescent="0.2">
      <c r="A16" s="1053">
        <v>152114</v>
      </c>
      <c r="B16" s="1050" t="s">
        <v>870</v>
      </c>
      <c r="C16" s="1051">
        <v>1950000</v>
      </c>
      <c r="D16" s="1052">
        <v>1950</v>
      </c>
    </row>
    <row r="17" spans="1:6" x14ac:dyDescent="0.2">
      <c r="A17" s="1053">
        <v>151114</v>
      </c>
      <c r="B17" s="1050" t="s">
        <v>871</v>
      </c>
      <c r="C17" s="1051">
        <v>11690000</v>
      </c>
      <c r="D17" s="1052">
        <v>11690</v>
      </c>
    </row>
    <row r="18" spans="1:6" x14ac:dyDescent="0.2">
      <c r="A18" s="1053">
        <v>152114</v>
      </c>
      <c r="B18" s="1054" t="s">
        <v>872</v>
      </c>
      <c r="C18" s="1051">
        <v>545000</v>
      </c>
      <c r="D18" s="1052">
        <v>545</v>
      </c>
      <c r="F18" s="1055"/>
    </row>
    <row r="19" spans="1:6" x14ac:dyDescent="0.2">
      <c r="A19" s="1056"/>
      <c r="B19" s="1057" t="s">
        <v>474</v>
      </c>
      <c r="C19" s="1058">
        <f>SUM(C9:C18)</f>
        <v>305665225</v>
      </c>
      <c r="D19" s="1059">
        <f>SUM(D9:D18)</f>
        <v>305665</v>
      </c>
    </row>
  </sheetData>
  <mergeCells count="5">
    <mergeCell ref="A1:D1"/>
    <mergeCell ref="A3:D3"/>
    <mergeCell ref="A4:D4"/>
    <mergeCell ref="A5:D5"/>
    <mergeCell ref="A6:D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38B9D1-30E3-44CB-903E-C29A1998DAAB}">
  <sheetPr>
    <tabColor rgb="FF00B050"/>
    <pageSetUpPr fitToPage="1"/>
  </sheetPr>
  <dimension ref="A2:H82"/>
  <sheetViews>
    <sheetView workbookViewId="0">
      <selection activeCell="A3" sqref="A3:H3"/>
    </sheetView>
  </sheetViews>
  <sheetFormatPr defaultRowHeight="11.25" x14ac:dyDescent="0.2"/>
  <cols>
    <col min="1" max="1" width="4.42578125" style="1291" customWidth="1"/>
    <col min="2" max="2" width="37" style="1291" customWidth="1"/>
    <col min="3" max="8" width="17" style="1291" customWidth="1"/>
    <col min="9" max="256" width="9.140625" style="1291"/>
    <col min="257" max="257" width="8.140625" style="1291" customWidth="1"/>
    <col min="258" max="258" width="41" style="1291" customWidth="1"/>
    <col min="259" max="264" width="32.85546875" style="1291" customWidth="1"/>
    <col min="265" max="512" width="9.140625" style="1291"/>
    <col min="513" max="513" width="8.140625" style="1291" customWidth="1"/>
    <col min="514" max="514" width="41" style="1291" customWidth="1"/>
    <col min="515" max="520" width="32.85546875" style="1291" customWidth="1"/>
    <col min="521" max="768" width="9.140625" style="1291"/>
    <col min="769" max="769" width="8.140625" style="1291" customWidth="1"/>
    <col min="770" max="770" width="41" style="1291" customWidth="1"/>
    <col min="771" max="776" width="32.85546875" style="1291" customWidth="1"/>
    <col min="777" max="1024" width="9.140625" style="1291"/>
    <col min="1025" max="1025" width="8.140625" style="1291" customWidth="1"/>
    <col min="1026" max="1026" width="41" style="1291" customWidth="1"/>
    <col min="1027" max="1032" width="32.85546875" style="1291" customWidth="1"/>
    <col min="1033" max="1280" width="9.140625" style="1291"/>
    <col min="1281" max="1281" width="8.140625" style="1291" customWidth="1"/>
    <col min="1282" max="1282" width="41" style="1291" customWidth="1"/>
    <col min="1283" max="1288" width="32.85546875" style="1291" customWidth="1"/>
    <col min="1289" max="1536" width="9.140625" style="1291"/>
    <col min="1537" max="1537" width="8.140625" style="1291" customWidth="1"/>
    <col min="1538" max="1538" width="41" style="1291" customWidth="1"/>
    <col min="1539" max="1544" width="32.85546875" style="1291" customWidth="1"/>
    <col min="1545" max="1792" width="9.140625" style="1291"/>
    <col min="1793" max="1793" width="8.140625" style="1291" customWidth="1"/>
    <col min="1794" max="1794" width="41" style="1291" customWidth="1"/>
    <col min="1795" max="1800" width="32.85546875" style="1291" customWidth="1"/>
    <col min="1801" max="2048" width="9.140625" style="1291"/>
    <col min="2049" max="2049" width="8.140625" style="1291" customWidth="1"/>
    <col min="2050" max="2050" width="41" style="1291" customWidth="1"/>
    <col min="2051" max="2056" width="32.85546875" style="1291" customWidth="1"/>
    <col min="2057" max="2304" width="9.140625" style="1291"/>
    <col min="2305" max="2305" width="8.140625" style="1291" customWidth="1"/>
    <col min="2306" max="2306" width="41" style="1291" customWidth="1"/>
    <col min="2307" max="2312" width="32.85546875" style="1291" customWidth="1"/>
    <col min="2313" max="2560" width="9.140625" style="1291"/>
    <col min="2561" max="2561" width="8.140625" style="1291" customWidth="1"/>
    <col min="2562" max="2562" width="41" style="1291" customWidth="1"/>
    <col min="2563" max="2568" width="32.85546875" style="1291" customWidth="1"/>
    <col min="2569" max="2816" width="9.140625" style="1291"/>
    <col min="2817" max="2817" width="8.140625" style="1291" customWidth="1"/>
    <col min="2818" max="2818" width="41" style="1291" customWidth="1"/>
    <col min="2819" max="2824" width="32.85546875" style="1291" customWidth="1"/>
    <col min="2825" max="3072" width="9.140625" style="1291"/>
    <col min="3073" max="3073" width="8.140625" style="1291" customWidth="1"/>
    <col min="3074" max="3074" width="41" style="1291" customWidth="1"/>
    <col min="3075" max="3080" width="32.85546875" style="1291" customWidth="1"/>
    <col min="3081" max="3328" width="9.140625" style="1291"/>
    <col min="3329" max="3329" width="8.140625" style="1291" customWidth="1"/>
    <col min="3330" max="3330" width="41" style="1291" customWidth="1"/>
    <col min="3331" max="3336" width="32.85546875" style="1291" customWidth="1"/>
    <col min="3337" max="3584" width="9.140625" style="1291"/>
    <col min="3585" max="3585" width="8.140625" style="1291" customWidth="1"/>
    <col min="3586" max="3586" width="41" style="1291" customWidth="1"/>
    <col min="3587" max="3592" width="32.85546875" style="1291" customWidth="1"/>
    <col min="3593" max="3840" width="9.140625" style="1291"/>
    <col min="3841" max="3841" width="8.140625" style="1291" customWidth="1"/>
    <col min="3842" max="3842" width="41" style="1291" customWidth="1"/>
    <col min="3843" max="3848" width="32.85546875" style="1291" customWidth="1"/>
    <col min="3849" max="4096" width="9.140625" style="1291"/>
    <col min="4097" max="4097" width="8.140625" style="1291" customWidth="1"/>
    <col min="4098" max="4098" width="41" style="1291" customWidth="1"/>
    <col min="4099" max="4104" width="32.85546875" style="1291" customWidth="1"/>
    <col min="4105" max="4352" width="9.140625" style="1291"/>
    <col min="4353" max="4353" width="8.140625" style="1291" customWidth="1"/>
    <col min="4354" max="4354" width="41" style="1291" customWidth="1"/>
    <col min="4355" max="4360" width="32.85546875" style="1291" customWidth="1"/>
    <col min="4361" max="4608" width="9.140625" style="1291"/>
    <col min="4609" max="4609" width="8.140625" style="1291" customWidth="1"/>
    <col min="4610" max="4610" width="41" style="1291" customWidth="1"/>
    <col min="4611" max="4616" width="32.85546875" style="1291" customWidth="1"/>
    <col min="4617" max="4864" width="9.140625" style="1291"/>
    <col min="4865" max="4865" width="8.140625" style="1291" customWidth="1"/>
    <col min="4866" max="4866" width="41" style="1291" customWidth="1"/>
    <col min="4867" max="4872" width="32.85546875" style="1291" customWidth="1"/>
    <col min="4873" max="5120" width="9.140625" style="1291"/>
    <col min="5121" max="5121" width="8.140625" style="1291" customWidth="1"/>
    <col min="5122" max="5122" width="41" style="1291" customWidth="1"/>
    <col min="5123" max="5128" width="32.85546875" style="1291" customWidth="1"/>
    <col min="5129" max="5376" width="9.140625" style="1291"/>
    <col min="5377" max="5377" width="8.140625" style="1291" customWidth="1"/>
    <col min="5378" max="5378" width="41" style="1291" customWidth="1"/>
    <col min="5379" max="5384" width="32.85546875" style="1291" customWidth="1"/>
    <col min="5385" max="5632" width="9.140625" style="1291"/>
    <col min="5633" max="5633" width="8.140625" style="1291" customWidth="1"/>
    <col min="5634" max="5634" width="41" style="1291" customWidth="1"/>
    <col min="5635" max="5640" width="32.85546875" style="1291" customWidth="1"/>
    <col min="5641" max="5888" width="9.140625" style="1291"/>
    <col min="5889" max="5889" width="8.140625" style="1291" customWidth="1"/>
    <col min="5890" max="5890" width="41" style="1291" customWidth="1"/>
    <col min="5891" max="5896" width="32.85546875" style="1291" customWidth="1"/>
    <col min="5897" max="6144" width="9.140625" style="1291"/>
    <col min="6145" max="6145" width="8.140625" style="1291" customWidth="1"/>
    <col min="6146" max="6146" width="41" style="1291" customWidth="1"/>
    <col min="6147" max="6152" width="32.85546875" style="1291" customWidth="1"/>
    <col min="6153" max="6400" width="9.140625" style="1291"/>
    <col min="6401" max="6401" width="8.140625" style="1291" customWidth="1"/>
    <col min="6402" max="6402" width="41" style="1291" customWidth="1"/>
    <col min="6403" max="6408" width="32.85546875" style="1291" customWidth="1"/>
    <col min="6409" max="6656" width="9.140625" style="1291"/>
    <col min="6657" max="6657" width="8.140625" style="1291" customWidth="1"/>
    <col min="6658" max="6658" width="41" style="1291" customWidth="1"/>
    <col min="6659" max="6664" width="32.85546875" style="1291" customWidth="1"/>
    <col min="6665" max="6912" width="9.140625" style="1291"/>
    <col min="6913" max="6913" width="8.140625" style="1291" customWidth="1"/>
    <col min="6914" max="6914" width="41" style="1291" customWidth="1"/>
    <col min="6915" max="6920" width="32.85546875" style="1291" customWidth="1"/>
    <col min="6921" max="7168" width="9.140625" style="1291"/>
    <col min="7169" max="7169" width="8.140625" style="1291" customWidth="1"/>
    <col min="7170" max="7170" width="41" style="1291" customWidth="1"/>
    <col min="7171" max="7176" width="32.85546875" style="1291" customWidth="1"/>
    <col min="7177" max="7424" width="9.140625" style="1291"/>
    <col min="7425" max="7425" width="8.140625" style="1291" customWidth="1"/>
    <col min="7426" max="7426" width="41" style="1291" customWidth="1"/>
    <col min="7427" max="7432" width="32.85546875" style="1291" customWidth="1"/>
    <col min="7433" max="7680" width="9.140625" style="1291"/>
    <col min="7681" max="7681" width="8.140625" style="1291" customWidth="1"/>
    <col min="7682" max="7682" width="41" style="1291" customWidth="1"/>
    <col min="7683" max="7688" width="32.85546875" style="1291" customWidth="1"/>
    <col min="7689" max="7936" width="9.140625" style="1291"/>
    <col min="7937" max="7937" width="8.140625" style="1291" customWidth="1"/>
    <col min="7938" max="7938" width="41" style="1291" customWidth="1"/>
    <col min="7939" max="7944" width="32.85546875" style="1291" customWidth="1"/>
    <col min="7945" max="8192" width="9.140625" style="1291"/>
    <col min="8193" max="8193" width="8.140625" style="1291" customWidth="1"/>
    <col min="8194" max="8194" width="41" style="1291" customWidth="1"/>
    <col min="8195" max="8200" width="32.85546875" style="1291" customWidth="1"/>
    <col min="8201" max="8448" width="9.140625" style="1291"/>
    <col min="8449" max="8449" width="8.140625" style="1291" customWidth="1"/>
    <col min="8450" max="8450" width="41" style="1291" customWidth="1"/>
    <col min="8451" max="8456" width="32.85546875" style="1291" customWidth="1"/>
    <col min="8457" max="8704" width="9.140625" style="1291"/>
    <col min="8705" max="8705" width="8.140625" style="1291" customWidth="1"/>
    <col min="8706" max="8706" width="41" style="1291" customWidth="1"/>
    <col min="8707" max="8712" width="32.85546875" style="1291" customWidth="1"/>
    <col min="8713" max="8960" width="9.140625" style="1291"/>
    <col min="8961" max="8961" width="8.140625" style="1291" customWidth="1"/>
    <col min="8962" max="8962" width="41" style="1291" customWidth="1"/>
    <col min="8963" max="8968" width="32.85546875" style="1291" customWidth="1"/>
    <col min="8969" max="9216" width="9.140625" style="1291"/>
    <col min="9217" max="9217" width="8.140625" style="1291" customWidth="1"/>
    <col min="9218" max="9218" width="41" style="1291" customWidth="1"/>
    <col min="9219" max="9224" width="32.85546875" style="1291" customWidth="1"/>
    <col min="9225" max="9472" width="9.140625" style="1291"/>
    <col min="9473" max="9473" width="8.140625" style="1291" customWidth="1"/>
    <col min="9474" max="9474" width="41" style="1291" customWidth="1"/>
    <col min="9475" max="9480" width="32.85546875" style="1291" customWidth="1"/>
    <col min="9481" max="9728" width="9.140625" style="1291"/>
    <col min="9729" max="9729" width="8.140625" style="1291" customWidth="1"/>
    <col min="9730" max="9730" width="41" style="1291" customWidth="1"/>
    <col min="9731" max="9736" width="32.85546875" style="1291" customWidth="1"/>
    <col min="9737" max="9984" width="9.140625" style="1291"/>
    <col min="9985" max="9985" width="8.140625" style="1291" customWidth="1"/>
    <col min="9986" max="9986" width="41" style="1291" customWidth="1"/>
    <col min="9987" max="9992" width="32.85546875" style="1291" customWidth="1"/>
    <col min="9993" max="10240" width="9.140625" style="1291"/>
    <col min="10241" max="10241" width="8.140625" style="1291" customWidth="1"/>
    <col min="10242" max="10242" width="41" style="1291" customWidth="1"/>
    <col min="10243" max="10248" width="32.85546875" style="1291" customWidth="1"/>
    <col min="10249" max="10496" width="9.140625" style="1291"/>
    <col min="10497" max="10497" width="8.140625" style="1291" customWidth="1"/>
    <col min="10498" max="10498" width="41" style="1291" customWidth="1"/>
    <col min="10499" max="10504" width="32.85546875" style="1291" customWidth="1"/>
    <col min="10505" max="10752" width="9.140625" style="1291"/>
    <col min="10753" max="10753" width="8.140625" style="1291" customWidth="1"/>
    <col min="10754" max="10754" width="41" style="1291" customWidth="1"/>
    <col min="10755" max="10760" width="32.85546875" style="1291" customWidth="1"/>
    <col min="10761" max="11008" width="9.140625" style="1291"/>
    <col min="11009" max="11009" width="8.140625" style="1291" customWidth="1"/>
    <col min="11010" max="11010" width="41" style="1291" customWidth="1"/>
    <col min="11011" max="11016" width="32.85546875" style="1291" customWidth="1"/>
    <col min="11017" max="11264" width="9.140625" style="1291"/>
    <col min="11265" max="11265" width="8.140625" style="1291" customWidth="1"/>
    <col min="11266" max="11266" width="41" style="1291" customWidth="1"/>
    <col min="11267" max="11272" width="32.85546875" style="1291" customWidth="1"/>
    <col min="11273" max="11520" width="9.140625" style="1291"/>
    <col min="11521" max="11521" width="8.140625" style="1291" customWidth="1"/>
    <col min="11522" max="11522" width="41" style="1291" customWidth="1"/>
    <col min="11523" max="11528" width="32.85546875" style="1291" customWidth="1"/>
    <col min="11529" max="11776" width="9.140625" style="1291"/>
    <col min="11777" max="11777" width="8.140625" style="1291" customWidth="1"/>
    <col min="11778" max="11778" width="41" style="1291" customWidth="1"/>
    <col min="11779" max="11784" width="32.85546875" style="1291" customWidth="1"/>
    <col min="11785" max="12032" width="9.140625" style="1291"/>
    <col min="12033" max="12033" width="8.140625" style="1291" customWidth="1"/>
    <col min="12034" max="12034" width="41" style="1291" customWidth="1"/>
    <col min="12035" max="12040" width="32.85546875" style="1291" customWidth="1"/>
    <col min="12041" max="12288" width="9.140625" style="1291"/>
    <col min="12289" max="12289" width="8.140625" style="1291" customWidth="1"/>
    <col min="12290" max="12290" width="41" style="1291" customWidth="1"/>
    <col min="12291" max="12296" width="32.85546875" style="1291" customWidth="1"/>
    <col min="12297" max="12544" width="9.140625" style="1291"/>
    <col min="12545" max="12545" width="8.140625" style="1291" customWidth="1"/>
    <col min="12546" max="12546" width="41" style="1291" customWidth="1"/>
    <col min="12547" max="12552" width="32.85546875" style="1291" customWidth="1"/>
    <col min="12553" max="12800" width="9.140625" style="1291"/>
    <col min="12801" max="12801" width="8.140625" style="1291" customWidth="1"/>
    <col min="12802" max="12802" width="41" style="1291" customWidth="1"/>
    <col min="12803" max="12808" width="32.85546875" style="1291" customWidth="1"/>
    <col min="12809" max="13056" width="9.140625" style="1291"/>
    <col min="13057" max="13057" width="8.140625" style="1291" customWidth="1"/>
    <col min="13058" max="13058" width="41" style="1291" customWidth="1"/>
    <col min="13059" max="13064" width="32.85546875" style="1291" customWidth="1"/>
    <col min="13065" max="13312" width="9.140625" style="1291"/>
    <col min="13313" max="13313" width="8.140625" style="1291" customWidth="1"/>
    <col min="13314" max="13314" width="41" style="1291" customWidth="1"/>
    <col min="13315" max="13320" width="32.85546875" style="1291" customWidth="1"/>
    <col min="13321" max="13568" width="9.140625" style="1291"/>
    <col min="13569" max="13569" width="8.140625" style="1291" customWidth="1"/>
    <col min="13570" max="13570" width="41" style="1291" customWidth="1"/>
    <col min="13571" max="13576" width="32.85546875" style="1291" customWidth="1"/>
    <col min="13577" max="13824" width="9.140625" style="1291"/>
    <col min="13825" max="13825" width="8.140625" style="1291" customWidth="1"/>
    <col min="13826" max="13826" width="41" style="1291" customWidth="1"/>
    <col min="13827" max="13832" width="32.85546875" style="1291" customWidth="1"/>
    <col min="13833" max="14080" width="9.140625" style="1291"/>
    <col min="14081" max="14081" width="8.140625" style="1291" customWidth="1"/>
    <col min="14082" max="14082" width="41" style="1291" customWidth="1"/>
    <col min="14083" max="14088" width="32.85546875" style="1291" customWidth="1"/>
    <col min="14089" max="14336" width="9.140625" style="1291"/>
    <col min="14337" max="14337" width="8.140625" style="1291" customWidth="1"/>
    <col min="14338" max="14338" width="41" style="1291" customWidth="1"/>
    <col min="14339" max="14344" width="32.85546875" style="1291" customWidth="1"/>
    <col min="14345" max="14592" width="9.140625" style="1291"/>
    <col min="14593" max="14593" width="8.140625" style="1291" customWidth="1"/>
    <col min="14594" max="14594" width="41" style="1291" customWidth="1"/>
    <col min="14595" max="14600" width="32.85546875" style="1291" customWidth="1"/>
    <col min="14601" max="14848" width="9.140625" style="1291"/>
    <col min="14849" max="14849" width="8.140625" style="1291" customWidth="1"/>
    <col min="14850" max="14850" width="41" style="1291" customWidth="1"/>
    <col min="14851" max="14856" width="32.85546875" style="1291" customWidth="1"/>
    <col min="14857" max="15104" width="9.140625" style="1291"/>
    <col min="15105" max="15105" width="8.140625" style="1291" customWidth="1"/>
    <col min="15106" max="15106" width="41" style="1291" customWidth="1"/>
    <col min="15107" max="15112" width="32.85546875" style="1291" customWidth="1"/>
    <col min="15113" max="15360" width="9.140625" style="1291"/>
    <col min="15361" max="15361" width="8.140625" style="1291" customWidth="1"/>
    <col min="15362" max="15362" width="41" style="1291" customWidth="1"/>
    <col min="15363" max="15368" width="32.85546875" style="1291" customWidth="1"/>
    <col min="15369" max="15616" width="9.140625" style="1291"/>
    <col min="15617" max="15617" width="8.140625" style="1291" customWidth="1"/>
    <col min="15618" max="15618" width="41" style="1291" customWidth="1"/>
    <col min="15619" max="15624" width="32.85546875" style="1291" customWidth="1"/>
    <col min="15625" max="15872" width="9.140625" style="1291"/>
    <col min="15873" max="15873" width="8.140625" style="1291" customWidth="1"/>
    <col min="15874" max="15874" width="41" style="1291" customWidth="1"/>
    <col min="15875" max="15880" width="32.85546875" style="1291" customWidth="1"/>
    <col min="15881" max="16128" width="9.140625" style="1291"/>
    <col min="16129" max="16129" width="8.140625" style="1291" customWidth="1"/>
    <col min="16130" max="16130" width="41" style="1291" customWidth="1"/>
    <col min="16131" max="16136" width="32.85546875" style="1291" customWidth="1"/>
    <col min="16137" max="16384" width="9.140625" style="1291"/>
  </cols>
  <sheetData>
    <row r="2" spans="1:8" ht="12.75" x14ac:dyDescent="0.2">
      <c r="A2" s="1326" t="s">
        <v>923</v>
      </c>
      <c r="B2" s="1326"/>
      <c r="C2" s="1326"/>
      <c r="D2" s="1326"/>
      <c r="E2" s="1326"/>
      <c r="F2" s="1326"/>
      <c r="G2" s="1326"/>
      <c r="H2" s="1326"/>
    </row>
    <row r="3" spans="1:8" s="1294" customFormat="1" ht="12.75" x14ac:dyDescent="0.2">
      <c r="A3" s="1327" t="s">
        <v>879</v>
      </c>
      <c r="B3" s="1328"/>
      <c r="C3" s="1328"/>
      <c r="D3" s="1328"/>
      <c r="E3" s="1328"/>
      <c r="F3" s="1328"/>
      <c r="G3" s="1328"/>
      <c r="H3" s="1328"/>
    </row>
    <row r="4" spans="1:8" s="1294" customFormat="1" x14ac:dyDescent="0.2">
      <c r="A4" s="1295"/>
    </row>
    <row r="5" spans="1:8" s="1294" customFormat="1" x14ac:dyDescent="0.2">
      <c r="A5" s="1295"/>
    </row>
    <row r="6" spans="1:8" s="1294" customFormat="1" x14ac:dyDescent="0.2">
      <c r="A6" s="1296" t="s">
        <v>160</v>
      </c>
      <c r="B6" s="1296"/>
      <c r="C6" s="1296"/>
      <c r="D6" s="1296"/>
      <c r="E6" s="1296"/>
      <c r="F6" s="1296"/>
      <c r="G6" s="1296"/>
      <c r="H6" s="1296"/>
    </row>
    <row r="7" spans="1:8" x14ac:dyDescent="0.2">
      <c r="A7" s="1297" t="s">
        <v>880</v>
      </c>
      <c r="B7" s="1297"/>
      <c r="C7" s="1297"/>
      <c r="D7" s="1297"/>
      <c r="E7" s="1297"/>
      <c r="F7" s="1297"/>
      <c r="G7" s="1297"/>
      <c r="H7" s="1297"/>
    </row>
    <row r="8" spans="1:8" ht="22.5" x14ac:dyDescent="0.2">
      <c r="A8" s="1298" t="s">
        <v>677</v>
      </c>
      <c r="B8" s="1298" t="s">
        <v>3</v>
      </c>
      <c r="C8" s="1298" t="s">
        <v>881</v>
      </c>
      <c r="D8" s="1298" t="s">
        <v>882</v>
      </c>
      <c r="E8" s="1298" t="s">
        <v>883</v>
      </c>
      <c r="F8" s="1298" t="s">
        <v>884</v>
      </c>
      <c r="G8" s="1298" t="s">
        <v>885</v>
      </c>
      <c r="H8" s="1298" t="s">
        <v>886</v>
      </c>
    </row>
    <row r="9" spans="1:8" x14ac:dyDescent="0.2">
      <c r="A9" s="1299" t="s">
        <v>550</v>
      </c>
      <c r="B9" s="1300" t="s">
        <v>887</v>
      </c>
      <c r="C9" s="1301" t="s">
        <v>888</v>
      </c>
      <c r="D9" s="1302">
        <v>0</v>
      </c>
      <c r="E9" s="1302">
        <v>0</v>
      </c>
      <c r="F9" s="1302">
        <v>0</v>
      </c>
      <c r="G9" s="1302" t="s">
        <v>889</v>
      </c>
      <c r="H9" s="1303">
        <v>0</v>
      </c>
    </row>
    <row r="10" spans="1:8" x14ac:dyDescent="0.2">
      <c r="A10" s="1304" t="s">
        <v>552</v>
      </c>
      <c r="B10" s="1305" t="s">
        <v>890</v>
      </c>
      <c r="C10" s="1306">
        <v>12567181</v>
      </c>
      <c r="D10" s="1307">
        <v>0</v>
      </c>
      <c r="E10" s="1307">
        <v>0</v>
      </c>
      <c r="F10" s="1307">
        <v>0</v>
      </c>
      <c r="G10" s="1307">
        <v>12567181</v>
      </c>
      <c r="H10" s="1308">
        <v>0</v>
      </c>
    </row>
    <row r="11" spans="1:8" x14ac:dyDescent="0.2">
      <c r="A11" s="1304" t="s">
        <v>554</v>
      </c>
      <c r="B11" s="1305" t="s">
        <v>891</v>
      </c>
      <c r="C11" s="1306">
        <v>0</v>
      </c>
      <c r="D11" s="1307">
        <v>0</v>
      </c>
      <c r="E11" s="1307">
        <v>0</v>
      </c>
      <c r="F11" s="1307">
        <v>0</v>
      </c>
      <c r="G11" s="1307">
        <v>0</v>
      </c>
      <c r="H11" s="1308">
        <v>0</v>
      </c>
    </row>
    <row r="12" spans="1:8" x14ac:dyDescent="0.2">
      <c r="A12" s="1304" t="s">
        <v>556</v>
      </c>
      <c r="B12" s="1305" t="s">
        <v>892</v>
      </c>
      <c r="C12" s="1306" t="s">
        <v>893</v>
      </c>
      <c r="D12" s="1307">
        <v>0</v>
      </c>
      <c r="E12" s="1307">
        <v>0</v>
      </c>
      <c r="F12" s="1307">
        <v>0</v>
      </c>
      <c r="G12" s="1307" t="s">
        <v>894</v>
      </c>
      <c r="H12" s="1308">
        <v>0</v>
      </c>
    </row>
    <row r="13" spans="1:8" x14ac:dyDescent="0.2">
      <c r="A13" s="1304" t="s">
        <v>614</v>
      </c>
      <c r="B13" s="1305" t="s">
        <v>895</v>
      </c>
      <c r="C13" s="1306">
        <v>0</v>
      </c>
      <c r="D13" s="1307">
        <v>0</v>
      </c>
      <c r="E13" s="1307">
        <v>0</v>
      </c>
      <c r="F13" s="1307">
        <v>0</v>
      </c>
      <c r="G13" s="1307">
        <v>0</v>
      </c>
      <c r="H13" s="1308">
        <v>0</v>
      </c>
    </row>
    <row r="14" spans="1:8" x14ac:dyDescent="0.2">
      <c r="A14" s="1304" t="s">
        <v>616</v>
      </c>
      <c r="B14" s="1305" t="s">
        <v>896</v>
      </c>
      <c r="C14" s="1306" t="s">
        <v>897</v>
      </c>
      <c r="D14" s="1307">
        <v>24336</v>
      </c>
      <c r="E14" s="1307">
        <v>0</v>
      </c>
      <c r="F14" s="1307">
        <v>0</v>
      </c>
      <c r="G14" s="1307" t="s">
        <v>898</v>
      </c>
      <c r="H14" s="1308">
        <v>24336</v>
      </c>
    </row>
    <row r="15" spans="1:8" x14ac:dyDescent="0.2">
      <c r="A15" s="1304" t="s">
        <v>759</v>
      </c>
      <c r="B15" s="1305" t="s">
        <v>899</v>
      </c>
      <c r="C15" s="1306" t="s">
        <v>900</v>
      </c>
      <c r="D15" s="1307">
        <v>0</v>
      </c>
      <c r="E15" s="1307">
        <v>0</v>
      </c>
      <c r="F15" s="1307">
        <v>0</v>
      </c>
      <c r="G15" s="1307" t="s">
        <v>901</v>
      </c>
      <c r="H15" s="1308">
        <v>0</v>
      </c>
    </row>
    <row r="16" spans="1:8" ht="22.5" x14ac:dyDescent="0.2">
      <c r="A16" s="1304" t="s">
        <v>558</v>
      </c>
      <c r="B16" s="1305" t="s">
        <v>902</v>
      </c>
      <c r="C16" s="1306" t="s">
        <v>903</v>
      </c>
      <c r="D16" s="1307" t="s">
        <v>904</v>
      </c>
      <c r="E16" s="1307" t="s">
        <v>905</v>
      </c>
      <c r="F16" s="1307" t="s">
        <v>906</v>
      </c>
      <c r="G16" s="1307" t="s">
        <v>907</v>
      </c>
      <c r="H16" s="1308" t="s">
        <v>908</v>
      </c>
    </row>
    <row r="17" spans="1:8" x14ac:dyDescent="0.2">
      <c r="A17" s="1304" t="s">
        <v>560</v>
      </c>
      <c r="B17" s="1305" t="s">
        <v>909</v>
      </c>
      <c r="C17" s="1306">
        <v>0</v>
      </c>
      <c r="D17" s="1307">
        <v>0</v>
      </c>
      <c r="E17" s="1307">
        <v>0</v>
      </c>
      <c r="F17" s="1307">
        <v>0</v>
      </c>
      <c r="G17" s="1307">
        <v>0</v>
      </c>
      <c r="H17" s="1308">
        <v>0</v>
      </c>
    </row>
    <row r="18" spans="1:8" ht="22.5" x14ac:dyDescent="0.2">
      <c r="A18" s="1304" t="s">
        <v>562</v>
      </c>
      <c r="B18" s="1305" t="s">
        <v>910</v>
      </c>
      <c r="C18" s="1306">
        <v>0</v>
      </c>
      <c r="D18" s="1307">
        <v>0</v>
      </c>
      <c r="E18" s="1307">
        <v>0</v>
      </c>
      <c r="F18" s="1307">
        <v>0</v>
      </c>
      <c r="G18" s="1307">
        <v>0</v>
      </c>
      <c r="H18" s="1308">
        <v>0</v>
      </c>
    </row>
    <row r="19" spans="1:8" x14ac:dyDescent="0.2">
      <c r="A19" s="1309" t="s">
        <v>564</v>
      </c>
      <c r="B19" s="1310" t="s">
        <v>911</v>
      </c>
      <c r="C19" s="1311" t="s">
        <v>912</v>
      </c>
      <c r="D19" s="1312" t="s">
        <v>913</v>
      </c>
      <c r="E19" s="1312" t="s">
        <v>905</v>
      </c>
      <c r="F19" s="1312" t="s">
        <v>906</v>
      </c>
      <c r="G19" s="1312" t="s">
        <v>914</v>
      </c>
      <c r="H19" s="1313" t="s">
        <v>915</v>
      </c>
    </row>
    <row r="20" spans="1:8" s="1294" customFormat="1" ht="11.25" customHeight="1" x14ac:dyDescent="0.2">
      <c r="A20" s="1291"/>
      <c r="B20" s="1291"/>
      <c r="C20" s="1291"/>
      <c r="D20" s="1291"/>
      <c r="E20" s="1291"/>
      <c r="F20" s="1291"/>
      <c r="G20" s="1291"/>
      <c r="H20" s="1291"/>
    </row>
    <row r="21" spans="1:8" s="1294" customFormat="1" ht="11.25" customHeight="1" x14ac:dyDescent="0.2">
      <c r="A21" s="1291"/>
      <c r="B21" s="1291"/>
      <c r="C21" s="1291"/>
      <c r="D21" s="1291"/>
      <c r="E21" s="1291"/>
      <c r="F21" s="1291"/>
      <c r="G21" s="1291"/>
      <c r="H21" s="1291"/>
    </row>
    <row r="22" spans="1:8" s="1294" customFormat="1" x14ac:dyDescent="0.2">
      <c r="A22" s="1292" t="s">
        <v>815</v>
      </c>
      <c r="B22" s="1293"/>
      <c r="C22" s="1293"/>
      <c r="D22" s="1293"/>
      <c r="E22" s="1293"/>
      <c r="F22" s="1293"/>
      <c r="G22" s="1293"/>
      <c r="H22" s="1293"/>
    </row>
    <row r="23" spans="1:8" x14ac:dyDescent="0.2">
      <c r="A23" s="1297" t="s">
        <v>880</v>
      </c>
      <c r="B23" s="1297"/>
      <c r="C23" s="1297"/>
      <c r="D23" s="1297"/>
      <c r="E23" s="1297"/>
      <c r="F23" s="1297"/>
      <c r="G23" s="1297"/>
      <c r="H23" s="1297"/>
    </row>
    <row r="24" spans="1:8" ht="22.5" x14ac:dyDescent="0.2">
      <c r="A24" s="1298" t="s">
        <v>677</v>
      </c>
      <c r="B24" s="1298" t="s">
        <v>3</v>
      </c>
      <c r="C24" s="1298" t="s">
        <v>881</v>
      </c>
      <c r="D24" s="1298" t="s">
        <v>882</v>
      </c>
      <c r="E24" s="1298" t="s">
        <v>883</v>
      </c>
      <c r="F24" s="1298" t="s">
        <v>884</v>
      </c>
      <c r="G24" s="1298" t="s">
        <v>885</v>
      </c>
      <c r="H24" s="1298" t="s">
        <v>886</v>
      </c>
    </row>
    <row r="25" spans="1:8" x14ac:dyDescent="0.2">
      <c r="A25" s="1299" t="s">
        <v>550</v>
      </c>
      <c r="B25" s="1314" t="s">
        <v>887</v>
      </c>
      <c r="C25" s="1301" t="s">
        <v>916</v>
      </c>
      <c r="D25" s="1302">
        <v>0</v>
      </c>
      <c r="E25" s="1302">
        <v>0</v>
      </c>
      <c r="F25" s="1302">
        <v>0</v>
      </c>
      <c r="G25" s="1302" t="s">
        <v>917</v>
      </c>
      <c r="H25" s="1303">
        <v>0</v>
      </c>
    </row>
    <row r="26" spans="1:8" x14ac:dyDescent="0.2">
      <c r="A26" s="1304" t="s">
        <v>552</v>
      </c>
      <c r="B26" s="1315" t="s">
        <v>890</v>
      </c>
      <c r="C26" s="1306">
        <v>0</v>
      </c>
      <c r="D26" s="1307">
        <v>0</v>
      </c>
      <c r="E26" s="1307">
        <v>0</v>
      </c>
      <c r="F26" s="1307">
        <v>0</v>
      </c>
      <c r="G26" s="1307">
        <v>0</v>
      </c>
      <c r="H26" s="1308">
        <v>0</v>
      </c>
    </row>
    <row r="27" spans="1:8" x14ac:dyDescent="0.2">
      <c r="A27" s="1304" t="s">
        <v>554</v>
      </c>
      <c r="B27" s="1315" t="s">
        <v>891</v>
      </c>
      <c r="C27" s="1306">
        <v>0</v>
      </c>
      <c r="D27" s="1307">
        <v>0</v>
      </c>
      <c r="E27" s="1307">
        <v>0</v>
      </c>
      <c r="F27" s="1307">
        <v>0</v>
      </c>
      <c r="G27" s="1307">
        <v>0</v>
      </c>
      <c r="H27" s="1308">
        <v>0</v>
      </c>
    </row>
    <row r="28" spans="1:8" x14ac:dyDescent="0.2">
      <c r="A28" s="1304" t="s">
        <v>556</v>
      </c>
      <c r="B28" s="1315" t="s">
        <v>892</v>
      </c>
      <c r="C28" s="1306">
        <v>0</v>
      </c>
      <c r="D28" s="1307">
        <v>0</v>
      </c>
      <c r="E28" s="1307">
        <v>0</v>
      </c>
      <c r="F28" s="1307">
        <v>0</v>
      </c>
      <c r="G28" s="1307">
        <v>0</v>
      </c>
      <c r="H28" s="1308">
        <v>0</v>
      </c>
    </row>
    <row r="29" spans="1:8" x14ac:dyDescent="0.2">
      <c r="A29" s="1304" t="s">
        <v>614</v>
      </c>
      <c r="B29" s="1315" t="s">
        <v>895</v>
      </c>
      <c r="C29" s="1306">
        <v>0</v>
      </c>
      <c r="D29" s="1307">
        <v>0</v>
      </c>
      <c r="E29" s="1307">
        <v>0</v>
      </c>
      <c r="F29" s="1307">
        <v>0</v>
      </c>
      <c r="G29" s="1307">
        <v>0</v>
      </c>
      <c r="H29" s="1308">
        <v>0</v>
      </c>
    </row>
    <row r="30" spans="1:8" x14ac:dyDescent="0.2">
      <c r="A30" s="1304" t="s">
        <v>616</v>
      </c>
      <c r="B30" s="1315" t="s">
        <v>896</v>
      </c>
      <c r="C30" s="1306" t="s">
        <v>918</v>
      </c>
      <c r="D30" s="1307">
        <v>0</v>
      </c>
      <c r="E30" s="1307">
        <v>0</v>
      </c>
      <c r="F30" s="1307">
        <v>0</v>
      </c>
      <c r="G30" s="1307" t="s">
        <v>919</v>
      </c>
      <c r="H30" s="1308">
        <v>0</v>
      </c>
    </row>
    <row r="31" spans="1:8" x14ac:dyDescent="0.2">
      <c r="A31" s="1304" t="s">
        <v>759</v>
      </c>
      <c r="B31" s="1315" t="s">
        <v>899</v>
      </c>
      <c r="C31" s="1306">
        <v>0</v>
      </c>
      <c r="D31" s="1307">
        <v>0</v>
      </c>
      <c r="E31" s="1307">
        <v>0</v>
      </c>
      <c r="F31" s="1307">
        <v>0</v>
      </c>
      <c r="G31" s="1307">
        <v>0</v>
      </c>
      <c r="H31" s="1308">
        <v>0</v>
      </c>
    </row>
    <row r="32" spans="1:8" ht="22.5" x14ac:dyDescent="0.2">
      <c r="A32" s="1304" t="s">
        <v>558</v>
      </c>
      <c r="B32" s="1315" t="s">
        <v>902</v>
      </c>
      <c r="C32" s="1306">
        <v>0</v>
      </c>
      <c r="D32" s="1307">
        <v>0</v>
      </c>
      <c r="E32" s="1307">
        <v>0</v>
      </c>
      <c r="F32" s="1307">
        <v>0</v>
      </c>
      <c r="G32" s="1307">
        <v>0</v>
      </c>
      <c r="H32" s="1308">
        <v>0</v>
      </c>
    </row>
    <row r="33" spans="1:8" x14ac:dyDescent="0.2">
      <c r="A33" s="1304" t="s">
        <v>560</v>
      </c>
      <c r="B33" s="1315" t="s">
        <v>909</v>
      </c>
      <c r="C33" s="1306">
        <v>0</v>
      </c>
      <c r="D33" s="1307">
        <v>0</v>
      </c>
      <c r="E33" s="1307">
        <v>0</v>
      </c>
      <c r="F33" s="1307">
        <v>0</v>
      </c>
      <c r="G33" s="1307">
        <v>0</v>
      </c>
      <c r="H33" s="1308">
        <v>0</v>
      </c>
    </row>
    <row r="34" spans="1:8" ht="22.5" x14ac:dyDescent="0.2">
      <c r="A34" s="1316" t="s">
        <v>562</v>
      </c>
      <c r="B34" s="1317" t="s">
        <v>910</v>
      </c>
      <c r="C34" s="1306">
        <v>0</v>
      </c>
      <c r="D34" s="1307">
        <v>0</v>
      </c>
      <c r="E34" s="1307">
        <v>0</v>
      </c>
      <c r="F34" s="1307">
        <v>0</v>
      </c>
      <c r="G34" s="1307">
        <v>0</v>
      </c>
      <c r="H34" s="1308">
        <v>0</v>
      </c>
    </row>
    <row r="35" spans="1:8" x14ac:dyDescent="0.2">
      <c r="A35" s="1309" t="s">
        <v>564</v>
      </c>
      <c r="B35" s="1318" t="s">
        <v>911</v>
      </c>
      <c r="C35" s="1311" t="s">
        <v>920</v>
      </c>
      <c r="D35" s="1312">
        <v>0</v>
      </c>
      <c r="E35" s="1312">
        <v>0</v>
      </c>
      <c r="F35" s="1312">
        <v>0</v>
      </c>
      <c r="G35" s="1312" t="s">
        <v>921</v>
      </c>
      <c r="H35" s="1313">
        <v>0</v>
      </c>
    </row>
    <row r="36" spans="1:8" s="1294" customFormat="1" ht="11.25" customHeight="1" x14ac:dyDescent="0.2">
      <c r="A36" s="1292" t="s">
        <v>64</v>
      </c>
      <c r="B36" s="1319"/>
      <c r="C36" s="1319"/>
      <c r="D36" s="1319"/>
      <c r="E36" s="1319"/>
      <c r="F36" s="1319"/>
      <c r="G36" s="1319"/>
      <c r="H36" s="1319"/>
    </row>
    <row r="37" spans="1:8" s="1294" customFormat="1" ht="11.25" customHeight="1" x14ac:dyDescent="0.2">
      <c r="A37" s="1297" t="s">
        <v>880</v>
      </c>
      <c r="B37" s="1297"/>
      <c r="C37" s="1297"/>
      <c r="D37" s="1297"/>
      <c r="E37" s="1297"/>
      <c r="F37" s="1297"/>
      <c r="G37" s="1297"/>
      <c r="H37" s="1297"/>
    </row>
    <row r="38" spans="1:8" s="1294" customFormat="1" ht="22.5" x14ac:dyDescent="0.2">
      <c r="A38" s="1298" t="s">
        <v>677</v>
      </c>
      <c r="B38" s="1298" t="s">
        <v>3</v>
      </c>
      <c r="C38" s="1298" t="s">
        <v>881</v>
      </c>
      <c r="D38" s="1298" t="s">
        <v>882</v>
      </c>
      <c r="E38" s="1298" t="s">
        <v>883</v>
      </c>
      <c r="F38" s="1298" t="s">
        <v>884</v>
      </c>
      <c r="G38" s="1298" t="s">
        <v>885</v>
      </c>
      <c r="H38" s="1298" t="s">
        <v>886</v>
      </c>
    </row>
    <row r="39" spans="1:8" x14ac:dyDescent="0.2">
      <c r="A39" s="1299" t="s">
        <v>550</v>
      </c>
      <c r="B39" s="1300" t="s">
        <v>887</v>
      </c>
      <c r="C39" s="1320">
        <v>3420664</v>
      </c>
      <c r="D39" s="1320">
        <v>0</v>
      </c>
      <c r="E39" s="1320">
        <v>0</v>
      </c>
      <c r="F39" s="1320">
        <v>0</v>
      </c>
      <c r="G39" s="1320">
        <v>0</v>
      </c>
      <c r="H39" s="1321"/>
    </row>
    <row r="40" spans="1:8" x14ac:dyDescent="0.2">
      <c r="A40" s="1304" t="s">
        <v>552</v>
      </c>
      <c r="B40" s="1305" t="s">
        <v>890</v>
      </c>
      <c r="C40" s="1322"/>
      <c r="D40" s="1322"/>
      <c r="E40" s="1322"/>
      <c r="F40" s="1322"/>
      <c r="G40" s="1322"/>
      <c r="H40" s="1323"/>
    </row>
    <row r="41" spans="1:8" x14ac:dyDescent="0.2">
      <c r="A41" s="1304" t="s">
        <v>554</v>
      </c>
      <c r="B41" s="1305" t="s">
        <v>891</v>
      </c>
      <c r="C41" s="1322"/>
      <c r="D41" s="1322"/>
      <c r="E41" s="1322"/>
      <c r="F41" s="1322"/>
      <c r="G41" s="1322"/>
      <c r="H41" s="1323"/>
    </row>
    <row r="42" spans="1:8" x14ac:dyDescent="0.2">
      <c r="A42" s="1304" t="s">
        <v>556</v>
      </c>
      <c r="B42" s="1305" t="s">
        <v>892</v>
      </c>
      <c r="C42" s="1322">
        <v>2955973</v>
      </c>
      <c r="D42" s="1322">
        <v>0</v>
      </c>
      <c r="E42" s="1322">
        <v>0</v>
      </c>
      <c r="F42" s="1322">
        <v>0</v>
      </c>
      <c r="G42" s="1322">
        <v>3325295</v>
      </c>
      <c r="H42" s="1323"/>
    </row>
    <row r="43" spans="1:8" x14ac:dyDescent="0.2">
      <c r="A43" s="1304" t="s">
        <v>614</v>
      </c>
      <c r="B43" s="1305" t="s">
        <v>895</v>
      </c>
      <c r="C43" s="1322"/>
      <c r="D43" s="1322"/>
      <c r="E43" s="1322"/>
      <c r="F43" s="1322"/>
      <c r="G43" s="1322"/>
      <c r="H43" s="1323"/>
    </row>
    <row r="44" spans="1:8" x14ac:dyDescent="0.2">
      <c r="A44" s="1304" t="s">
        <v>616</v>
      </c>
      <c r="B44" s="1305" t="s">
        <v>896</v>
      </c>
      <c r="C44" s="1322">
        <v>10447311</v>
      </c>
      <c r="D44" s="1322">
        <v>0</v>
      </c>
      <c r="E44" s="1322">
        <v>0</v>
      </c>
      <c r="F44" s="1322">
        <v>0</v>
      </c>
      <c r="G44" s="1322">
        <v>4007412</v>
      </c>
      <c r="H44" s="1323"/>
    </row>
    <row r="45" spans="1:8" x14ac:dyDescent="0.2">
      <c r="A45" s="1304" t="s">
        <v>759</v>
      </c>
      <c r="B45" s="1305" t="s">
        <v>899</v>
      </c>
      <c r="C45" s="1322"/>
      <c r="D45" s="1322"/>
      <c r="E45" s="1322"/>
      <c r="F45" s="1322"/>
      <c r="G45" s="1322"/>
      <c r="H45" s="1323"/>
    </row>
    <row r="46" spans="1:8" ht="22.5" x14ac:dyDescent="0.2">
      <c r="A46" s="1304" t="s">
        <v>558</v>
      </c>
      <c r="B46" s="1305" t="s">
        <v>902</v>
      </c>
      <c r="C46" s="1322">
        <v>3157728</v>
      </c>
      <c r="D46" s="1322">
        <v>0</v>
      </c>
      <c r="E46" s="1322">
        <v>0</v>
      </c>
      <c r="F46" s="1322">
        <v>0</v>
      </c>
      <c r="G46" s="1322">
        <v>1175801</v>
      </c>
      <c r="H46" s="1323"/>
    </row>
    <row r="47" spans="1:8" x14ac:dyDescent="0.2">
      <c r="A47" s="1304" t="s">
        <v>560</v>
      </c>
      <c r="B47" s="1305" t="s">
        <v>909</v>
      </c>
      <c r="C47" s="1322"/>
      <c r="D47" s="1322"/>
      <c r="E47" s="1322"/>
      <c r="F47" s="1322"/>
      <c r="G47" s="1322"/>
      <c r="H47" s="1323"/>
    </row>
    <row r="48" spans="1:8" ht="22.5" x14ac:dyDescent="0.2">
      <c r="A48" s="1304" t="s">
        <v>562</v>
      </c>
      <c r="B48" s="1305" t="s">
        <v>910</v>
      </c>
      <c r="C48" s="1322"/>
      <c r="D48" s="1322"/>
      <c r="E48" s="1322"/>
      <c r="F48" s="1322"/>
      <c r="G48" s="1322"/>
      <c r="H48" s="1323"/>
    </row>
    <row r="49" spans="1:8" x14ac:dyDescent="0.2">
      <c r="A49" s="1309" t="s">
        <v>564</v>
      </c>
      <c r="B49" s="1310" t="s">
        <v>911</v>
      </c>
      <c r="C49" s="1312">
        <f>SUM(C39:C48)</f>
        <v>19981676</v>
      </c>
      <c r="D49" s="1312">
        <f t="shared" ref="D49:H49" si="0">SUM(D39:D48)</f>
        <v>0</v>
      </c>
      <c r="E49" s="1312">
        <f t="shared" si="0"/>
        <v>0</v>
      </c>
      <c r="F49" s="1312">
        <f t="shared" si="0"/>
        <v>0</v>
      </c>
      <c r="G49" s="1312">
        <f>SUM(G39:G48)</f>
        <v>8508508</v>
      </c>
      <c r="H49" s="1313">
        <f t="shared" si="0"/>
        <v>0</v>
      </c>
    </row>
    <row r="50" spans="1:8" x14ac:dyDescent="0.2">
      <c r="A50" s="1324"/>
      <c r="B50" s="1324"/>
      <c r="C50" s="1324"/>
      <c r="D50" s="1324"/>
      <c r="E50" s="1324"/>
      <c r="F50" s="1324"/>
      <c r="G50" s="1324"/>
      <c r="H50" s="1324"/>
    </row>
    <row r="51" spans="1:8" x14ac:dyDescent="0.2">
      <c r="A51" s="1324"/>
      <c r="B51" s="1324"/>
      <c r="C51" s="1324"/>
      <c r="D51" s="1324"/>
      <c r="E51" s="1324"/>
      <c r="F51" s="1324"/>
      <c r="G51" s="1324"/>
      <c r="H51" s="1324"/>
    </row>
    <row r="52" spans="1:8" s="1294" customFormat="1" ht="11.25" customHeight="1" x14ac:dyDescent="0.2">
      <c r="A52" s="1292" t="s">
        <v>922</v>
      </c>
      <c r="B52" s="1319"/>
      <c r="C52" s="1319"/>
      <c r="D52" s="1319"/>
      <c r="E52" s="1319"/>
      <c r="F52" s="1319"/>
      <c r="G52" s="1319"/>
      <c r="H52" s="1319"/>
    </row>
    <row r="53" spans="1:8" s="1294" customFormat="1" ht="11.25" customHeight="1" x14ac:dyDescent="0.2">
      <c r="A53" s="1297" t="s">
        <v>880</v>
      </c>
      <c r="B53" s="1297"/>
      <c r="C53" s="1297"/>
      <c r="D53" s="1297"/>
      <c r="E53" s="1297"/>
      <c r="F53" s="1297"/>
      <c r="G53" s="1297"/>
      <c r="H53" s="1297"/>
    </row>
    <row r="54" spans="1:8" s="1294" customFormat="1" ht="22.5" x14ac:dyDescent="0.2">
      <c r="A54" s="1298" t="s">
        <v>677</v>
      </c>
      <c r="B54" s="1298" t="s">
        <v>3</v>
      </c>
      <c r="C54" s="1298" t="s">
        <v>881</v>
      </c>
      <c r="D54" s="1298" t="s">
        <v>882</v>
      </c>
      <c r="E54" s="1298" t="s">
        <v>883</v>
      </c>
      <c r="F54" s="1298" t="s">
        <v>884</v>
      </c>
      <c r="G54" s="1298" t="s">
        <v>885</v>
      </c>
      <c r="H54" s="1298" t="s">
        <v>886</v>
      </c>
    </row>
    <row r="55" spans="1:8" x14ac:dyDescent="0.2">
      <c r="A55" s="1299" t="s">
        <v>550</v>
      </c>
      <c r="B55" s="1300" t="s">
        <v>887</v>
      </c>
      <c r="C55" s="1320">
        <v>825771</v>
      </c>
      <c r="D55" s="1320">
        <v>0</v>
      </c>
      <c r="E55" s="1320">
        <v>0</v>
      </c>
      <c r="F55" s="1320">
        <v>0</v>
      </c>
      <c r="G55" s="1320">
        <v>972437</v>
      </c>
      <c r="H55" s="1321"/>
    </row>
    <row r="56" spans="1:8" x14ac:dyDescent="0.2">
      <c r="A56" s="1304" t="s">
        <v>552</v>
      </c>
      <c r="B56" s="1305" t="s">
        <v>890</v>
      </c>
      <c r="C56" s="1322"/>
      <c r="D56" s="1322"/>
      <c r="E56" s="1322"/>
      <c r="F56" s="1322"/>
      <c r="G56" s="1322"/>
      <c r="H56" s="1323"/>
    </row>
    <row r="57" spans="1:8" x14ac:dyDescent="0.2">
      <c r="A57" s="1304" t="s">
        <v>554</v>
      </c>
      <c r="B57" s="1305" t="s">
        <v>891</v>
      </c>
      <c r="C57" s="1322"/>
      <c r="D57" s="1322"/>
      <c r="E57" s="1322"/>
      <c r="F57" s="1322"/>
      <c r="G57" s="1322"/>
      <c r="H57" s="1323"/>
    </row>
    <row r="58" spans="1:8" x14ac:dyDescent="0.2">
      <c r="A58" s="1304" t="s">
        <v>556</v>
      </c>
      <c r="B58" s="1305" t="s">
        <v>892</v>
      </c>
      <c r="C58" s="1322">
        <v>1547831</v>
      </c>
      <c r="D58" s="1322">
        <v>0</v>
      </c>
      <c r="E58" s="1322">
        <v>0</v>
      </c>
      <c r="F58" s="1322">
        <v>0</v>
      </c>
      <c r="G58" s="1322">
        <v>1490277</v>
      </c>
      <c r="H58" s="1323"/>
    </row>
    <row r="59" spans="1:8" x14ac:dyDescent="0.2">
      <c r="A59" s="1304" t="s">
        <v>614</v>
      </c>
      <c r="B59" s="1305" t="s">
        <v>895</v>
      </c>
      <c r="C59" s="1322"/>
      <c r="D59" s="1322"/>
      <c r="E59" s="1322"/>
      <c r="F59" s="1322"/>
      <c r="G59" s="1322"/>
      <c r="H59" s="1323"/>
    </row>
    <row r="60" spans="1:8" x14ac:dyDescent="0.2">
      <c r="A60" s="1304" t="s">
        <v>616</v>
      </c>
      <c r="B60" s="1305" t="s">
        <v>896</v>
      </c>
      <c r="C60" s="1322">
        <v>2723149</v>
      </c>
      <c r="D60" s="1322">
        <v>0</v>
      </c>
      <c r="E60" s="1322">
        <v>0</v>
      </c>
      <c r="F60" s="1322">
        <v>0</v>
      </c>
      <c r="G60" s="1322">
        <v>1937350</v>
      </c>
      <c r="H60" s="1323"/>
    </row>
    <row r="61" spans="1:8" x14ac:dyDescent="0.2">
      <c r="A61" s="1304" t="s">
        <v>759</v>
      </c>
      <c r="B61" s="1305" t="s">
        <v>899</v>
      </c>
      <c r="C61" s="1322"/>
      <c r="D61" s="1322"/>
      <c r="E61" s="1322"/>
      <c r="F61" s="1322"/>
      <c r="G61" s="1322"/>
      <c r="H61" s="1323"/>
    </row>
    <row r="62" spans="1:8" ht="22.5" x14ac:dyDescent="0.2">
      <c r="A62" s="1304" t="s">
        <v>558</v>
      </c>
      <c r="B62" s="1305" t="s">
        <v>902</v>
      </c>
      <c r="C62" s="1322">
        <v>823799</v>
      </c>
      <c r="D62" s="1322">
        <v>823799</v>
      </c>
      <c r="E62" s="1322">
        <v>0</v>
      </c>
      <c r="F62" s="1322">
        <v>0</v>
      </c>
      <c r="G62" s="1322">
        <v>823799</v>
      </c>
      <c r="H62" s="1323">
        <v>823799</v>
      </c>
    </row>
    <row r="63" spans="1:8" x14ac:dyDescent="0.2">
      <c r="A63" s="1304" t="s">
        <v>560</v>
      </c>
      <c r="B63" s="1305" t="s">
        <v>909</v>
      </c>
      <c r="C63" s="1322"/>
      <c r="D63" s="1322"/>
      <c r="E63" s="1322"/>
      <c r="F63" s="1322"/>
      <c r="G63" s="1322"/>
      <c r="H63" s="1323"/>
    </row>
    <row r="64" spans="1:8" ht="22.5" x14ac:dyDescent="0.2">
      <c r="A64" s="1304" t="s">
        <v>562</v>
      </c>
      <c r="B64" s="1305" t="s">
        <v>910</v>
      </c>
      <c r="C64" s="1322"/>
      <c r="D64" s="1322"/>
      <c r="E64" s="1322"/>
      <c r="F64" s="1322"/>
      <c r="G64" s="1322"/>
      <c r="H64" s="1323"/>
    </row>
    <row r="65" spans="1:8" x14ac:dyDescent="0.2">
      <c r="A65" s="1309" t="s">
        <v>564</v>
      </c>
      <c r="B65" s="1310" t="s">
        <v>911</v>
      </c>
      <c r="C65" s="1312">
        <f>SUM(C55:C64)</f>
        <v>5920550</v>
      </c>
      <c r="D65" s="1312">
        <f t="shared" ref="D65:H65" si="1">SUM(D55:D64)</f>
        <v>823799</v>
      </c>
      <c r="E65" s="1312">
        <f t="shared" si="1"/>
        <v>0</v>
      </c>
      <c r="F65" s="1312">
        <f t="shared" si="1"/>
        <v>0</v>
      </c>
      <c r="G65" s="1312">
        <f t="shared" si="1"/>
        <v>5223863</v>
      </c>
      <c r="H65" s="1313">
        <f t="shared" si="1"/>
        <v>823799</v>
      </c>
    </row>
    <row r="66" spans="1:8" x14ac:dyDescent="0.2">
      <c r="A66" s="1325"/>
      <c r="B66" s="1325"/>
      <c r="C66" s="1325"/>
      <c r="D66" s="1325"/>
      <c r="E66" s="1325"/>
      <c r="F66" s="1325"/>
      <c r="G66" s="1325"/>
      <c r="H66" s="1325"/>
    </row>
    <row r="67" spans="1:8" x14ac:dyDescent="0.2">
      <c r="A67" s="1325"/>
      <c r="B67" s="1325"/>
      <c r="C67" s="1325"/>
      <c r="D67" s="1325"/>
      <c r="E67" s="1325"/>
      <c r="F67" s="1325"/>
      <c r="G67" s="1325"/>
      <c r="H67" s="1325"/>
    </row>
    <row r="68" spans="1:8" s="1294" customFormat="1" ht="11.25" customHeight="1" x14ac:dyDescent="0.2">
      <c r="A68" s="1292" t="s">
        <v>818</v>
      </c>
      <c r="B68" s="1319"/>
      <c r="C68" s="1319"/>
      <c r="D68" s="1319"/>
      <c r="E68" s="1319"/>
      <c r="F68" s="1319"/>
      <c r="G68" s="1319"/>
      <c r="H68" s="1319"/>
    </row>
    <row r="69" spans="1:8" s="1294" customFormat="1" ht="11.25" customHeight="1" x14ac:dyDescent="0.2">
      <c r="A69" s="1297" t="s">
        <v>880</v>
      </c>
      <c r="B69" s="1297"/>
      <c r="C69" s="1297"/>
      <c r="D69" s="1297"/>
      <c r="E69" s="1297"/>
      <c r="F69" s="1297"/>
      <c r="G69" s="1297"/>
      <c r="H69" s="1297"/>
    </row>
    <row r="70" spans="1:8" s="1294" customFormat="1" ht="22.5" x14ac:dyDescent="0.2">
      <c r="A70" s="1298" t="s">
        <v>677</v>
      </c>
      <c r="B70" s="1298" t="s">
        <v>3</v>
      </c>
      <c r="C70" s="1298" t="s">
        <v>881</v>
      </c>
      <c r="D70" s="1298" t="s">
        <v>882</v>
      </c>
      <c r="E70" s="1298" t="s">
        <v>883</v>
      </c>
      <c r="F70" s="1298" t="s">
        <v>884</v>
      </c>
      <c r="G70" s="1298" t="s">
        <v>885</v>
      </c>
      <c r="H70" s="1298" t="s">
        <v>886</v>
      </c>
    </row>
    <row r="71" spans="1:8" x14ac:dyDescent="0.2">
      <c r="A71" s="1299" t="s">
        <v>550</v>
      </c>
      <c r="B71" s="1300" t="s">
        <v>887</v>
      </c>
      <c r="C71" s="1320">
        <v>0</v>
      </c>
      <c r="D71" s="1320">
        <v>0</v>
      </c>
      <c r="E71" s="1320">
        <v>0</v>
      </c>
      <c r="F71" s="1320">
        <v>0</v>
      </c>
      <c r="G71" s="1320">
        <v>0</v>
      </c>
      <c r="H71" s="1321"/>
    </row>
    <row r="72" spans="1:8" x14ac:dyDescent="0.2">
      <c r="A72" s="1304" t="s">
        <v>552</v>
      </c>
      <c r="B72" s="1305" t="s">
        <v>890</v>
      </c>
      <c r="C72" s="1322"/>
      <c r="D72" s="1322"/>
      <c r="E72" s="1322"/>
      <c r="F72" s="1322"/>
      <c r="G72" s="1322"/>
      <c r="H72" s="1323"/>
    </row>
    <row r="73" spans="1:8" x14ac:dyDescent="0.2">
      <c r="A73" s="1304" t="s">
        <v>554</v>
      </c>
      <c r="B73" s="1305" t="s">
        <v>891</v>
      </c>
      <c r="C73" s="1322"/>
      <c r="D73" s="1322"/>
      <c r="E73" s="1322"/>
      <c r="F73" s="1322"/>
      <c r="G73" s="1322"/>
      <c r="H73" s="1323"/>
    </row>
    <row r="74" spans="1:8" x14ac:dyDescent="0.2">
      <c r="A74" s="1304" t="s">
        <v>556</v>
      </c>
      <c r="B74" s="1305" t="s">
        <v>892</v>
      </c>
      <c r="C74" s="1322"/>
      <c r="D74" s="1322"/>
      <c r="E74" s="1322"/>
      <c r="F74" s="1322"/>
      <c r="G74" s="1322"/>
      <c r="H74" s="1323"/>
    </row>
    <row r="75" spans="1:8" x14ac:dyDescent="0.2">
      <c r="A75" s="1304" t="s">
        <v>614</v>
      </c>
      <c r="B75" s="1305" t="s">
        <v>895</v>
      </c>
      <c r="C75" s="1322"/>
      <c r="D75" s="1322"/>
      <c r="E75" s="1322"/>
      <c r="F75" s="1322"/>
      <c r="G75" s="1322"/>
      <c r="H75" s="1323"/>
    </row>
    <row r="76" spans="1:8" x14ac:dyDescent="0.2">
      <c r="A76" s="1304" t="s">
        <v>616</v>
      </c>
      <c r="B76" s="1305" t="s">
        <v>896</v>
      </c>
      <c r="C76" s="1322">
        <v>70265784</v>
      </c>
      <c r="D76" s="1322">
        <v>0</v>
      </c>
      <c r="E76" s="1322">
        <v>0</v>
      </c>
      <c r="F76" s="1322">
        <v>0</v>
      </c>
      <c r="G76" s="1322">
        <v>81990002</v>
      </c>
      <c r="H76" s="1323"/>
    </row>
    <row r="77" spans="1:8" x14ac:dyDescent="0.2">
      <c r="A77" s="1304" t="s">
        <v>759</v>
      </c>
      <c r="B77" s="1305" t="s">
        <v>899</v>
      </c>
      <c r="C77" s="1322"/>
      <c r="D77" s="1322"/>
      <c r="E77" s="1322"/>
      <c r="F77" s="1322"/>
      <c r="G77" s="1322"/>
      <c r="H77" s="1323"/>
    </row>
    <row r="78" spans="1:8" ht="22.5" x14ac:dyDescent="0.2">
      <c r="A78" s="1304" t="s">
        <v>558</v>
      </c>
      <c r="B78" s="1305" t="s">
        <v>902</v>
      </c>
      <c r="C78" s="1322">
        <v>0</v>
      </c>
      <c r="D78" s="1322">
        <v>0</v>
      </c>
      <c r="E78" s="1322">
        <v>0</v>
      </c>
      <c r="F78" s="1322">
        <v>0</v>
      </c>
      <c r="G78" s="1322">
        <v>10422915</v>
      </c>
      <c r="H78" s="1323"/>
    </row>
    <row r="79" spans="1:8" x14ac:dyDescent="0.2">
      <c r="A79" s="1304" t="s">
        <v>560</v>
      </c>
      <c r="B79" s="1305" t="s">
        <v>909</v>
      </c>
      <c r="C79" s="1322"/>
      <c r="D79" s="1322"/>
      <c r="E79" s="1322"/>
      <c r="F79" s="1322"/>
      <c r="G79" s="1322"/>
      <c r="H79" s="1323"/>
    </row>
    <row r="80" spans="1:8" ht="22.5" x14ac:dyDescent="0.2">
      <c r="A80" s="1304" t="s">
        <v>562</v>
      </c>
      <c r="B80" s="1305" t="s">
        <v>910</v>
      </c>
      <c r="C80" s="1322"/>
      <c r="D80" s="1322"/>
      <c r="E80" s="1322"/>
      <c r="F80" s="1322"/>
      <c r="G80" s="1322"/>
      <c r="H80" s="1323"/>
    </row>
    <row r="81" spans="1:8" x14ac:dyDescent="0.2">
      <c r="A81" s="1309" t="s">
        <v>564</v>
      </c>
      <c r="B81" s="1310" t="s">
        <v>911</v>
      </c>
      <c r="C81" s="1312">
        <f>SUM(C71:C80)</f>
        <v>70265784</v>
      </c>
      <c r="D81" s="1312">
        <f t="shared" ref="D81:H81" si="2">SUM(D71:D80)</f>
        <v>0</v>
      </c>
      <c r="E81" s="1312">
        <f t="shared" si="2"/>
        <v>0</v>
      </c>
      <c r="F81" s="1312">
        <f t="shared" si="2"/>
        <v>0</v>
      </c>
      <c r="G81" s="1312">
        <f t="shared" si="2"/>
        <v>92412917</v>
      </c>
      <c r="H81" s="1313">
        <f t="shared" si="2"/>
        <v>0</v>
      </c>
    </row>
    <row r="82" spans="1:8" x14ac:dyDescent="0.2">
      <c r="A82" s="1324"/>
      <c r="B82" s="1324"/>
      <c r="C82" s="1324"/>
      <c r="D82" s="1324"/>
      <c r="E82" s="1324"/>
      <c r="F82" s="1324"/>
      <c r="G82" s="1324"/>
      <c r="H82" s="1324"/>
    </row>
  </sheetData>
  <mergeCells count="12">
    <mergeCell ref="A68:H68"/>
    <mergeCell ref="A69:H69"/>
    <mergeCell ref="A22:H22"/>
    <mergeCell ref="A23:H23"/>
    <mergeCell ref="A36:H36"/>
    <mergeCell ref="A37:H37"/>
    <mergeCell ref="A52:H52"/>
    <mergeCell ref="A53:H53"/>
    <mergeCell ref="A2:H2"/>
    <mergeCell ref="A3:H3"/>
    <mergeCell ref="A6:H6"/>
    <mergeCell ref="A7:H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445F81-8637-40B9-AC94-1B410F88ABA5}">
  <sheetPr codeName="Munka3">
    <pageSetUpPr fitToPage="1"/>
  </sheetPr>
  <dimension ref="A1:E36"/>
  <sheetViews>
    <sheetView workbookViewId="0">
      <pane ySplit="6" topLeftCell="A7" activePane="bottomLeft" state="frozen"/>
      <selection pane="bottomLeft" activeCell="A2" sqref="A2:E2"/>
    </sheetView>
  </sheetViews>
  <sheetFormatPr defaultRowHeight="12.75" x14ac:dyDescent="0.2"/>
  <cols>
    <col min="1" max="1" width="8.140625" style="560" customWidth="1"/>
    <col min="2" max="2" width="41" style="560" customWidth="1"/>
    <col min="3" max="4" width="32.85546875" style="560" hidden="1" customWidth="1"/>
    <col min="5" max="5" width="32.85546875" style="560" customWidth="1"/>
    <col min="6" max="16384" width="9.140625" style="560"/>
  </cols>
  <sheetData>
    <row r="1" spans="1:5" s="835" customFormat="1" x14ac:dyDescent="0.2"/>
    <row r="2" spans="1:5" x14ac:dyDescent="0.2">
      <c r="A2" s="1338" t="s">
        <v>830</v>
      </c>
      <c r="B2" s="1338"/>
      <c r="C2" s="1338"/>
      <c r="D2" s="1338"/>
      <c r="E2" s="1338"/>
    </row>
    <row r="3" spans="1:5" s="835" customFormat="1" x14ac:dyDescent="0.2">
      <c r="A3" s="1027"/>
      <c r="B3" s="1027"/>
      <c r="C3" s="1027"/>
      <c r="D3" s="1027"/>
      <c r="E3" s="1027"/>
    </row>
    <row r="4" spans="1:5" ht="34.5" customHeight="1" x14ac:dyDescent="0.2">
      <c r="A4" s="1099" t="s">
        <v>838</v>
      </c>
      <c r="B4" s="1102"/>
      <c r="C4" s="1102"/>
      <c r="D4" s="1102"/>
      <c r="E4" s="1102"/>
    </row>
    <row r="5" spans="1:5" x14ac:dyDescent="0.2">
      <c r="A5" s="1028" t="s">
        <v>546</v>
      </c>
      <c r="B5" s="1029" t="s">
        <v>3</v>
      </c>
      <c r="C5" s="1029" t="s">
        <v>547</v>
      </c>
      <c r="D5" s="1029" t="s">
        <v>548</v>
      </c>
      <c r="E5" s="1030" t="s">
        <v>549</v>
      </c>
    </row>
    <row r="6" spans="1:5" x14ac:dyDescent="0.2">
      <c r="A6" s="1031">
        <v>1</v>
      </c>
      <c r="B6" s="1032">
        <v>2</v>
      </c>
      <c r="C6" s="1032">
        <v>3</v>
      </c>
      <c r="D6" s="1032">
        <v>4</v>
      </c>
      <c r="E6" s="1033">
        <v>5</v>
      </c>
    </row>
    <row r="7" spans="1:5" x14ac:dyDescent="0.2">
      <c r="A7" s="1014" t="s">
        <v>550</v>
      </c>
      <c r="B7" s="1015" t="s">
        <v>551</v>
      </c>
      <c r="C7" s="1016">
        <v>1789908751</v>
      </c>
      <c r="D7" s="1016">
        <v>0</v>
      </c>
      <c r="E7" s="1016">
        <v>1789908751</v>
      </c>
    </row>
    <row r="8" spans="1:5" ht="21" x14ac:dyDescent="0.2">
      <c r="A8" s="1014" t="s">
        <v>552</v>
      </c>
      <c r="B8" s="1015" t="s">
        <v>553</v>
      </c>
      <c r="C8" s="1016">
        <v>504207946</v>
      </c>
      <c r="D8" s="1016">
        <v>0</v>
      </c>
      <c r="E8" s="1016">
        <v>504207946</v>
      </c>
    </row>
    <row r="9" spans="1:5" x14ac:dyDescent="0.2">
      <c r="A9" s="1014" t="s">
        <v>554</v>
      </c>
      <c r="B9" s="1015" t="s">
        <v>555</v>
      </c>
      <c r="C9" s="1016">
        <v>370443</v>
      </c>
      <c r="D9" s="1016">
        <v>0</v>
      </c>
      <c r="E9" s="1016">
        <v>370443</v>
      </c>
    </row>
    <row r="10" spans="1:5" x14ac:dyDescent="0.2">
      <c r="A10" s="1017" t="s">
        <v>556</v>
      </c>
      <c r="B10" s="1018" t="s">
        <v>557</v>
      </c>
      <c r="C10" s="1019">
        <v>2294487140</v>
      </c>
      <c r="D10" s="1019">
        <v>0</v>
      </c>
      <c r="E10" s="1019">
        <v>2294487140</v>
      </c>
    </row>
    <row r="11" spans="1:5" x14ac:dyDescent="0.2">
      <c r="A11" s="1014" t="s">
        <v>558</v>
      </c>
      <c r="B11" s="1015" t="s">
        <v>559</v>
      </c>
      <c r="C11" s="1016">
        <v>1829972046</v>
      </c>
      <c r="D11" s="1016">
        <v>-1261444659</v>
      </c>
      <c r="E11" s="1016">
        <v>568527387</v>
      </c>
    </row>
    <row r="12" spans="1:5" x14ac:dyDescent="0.2">
      <c r="A12" s="1014" t="s">
        <v>560</v>
      </c>
      <c r="B12" s="1015" t="s">
        <v>561</v>
      </c>
      <c r="C12" s="1016">
        <v>28554812</v>
      </c>
      <c r="D12" s="1016">
        <v>0</v>
      </c>
      <c r="E12" s="1016">
        <v>28554812</v>
      </c>
    </row>
    <row r="13" spans="1:5" x14ac:dyDescent="0.2">
      <c r="A13" s="1014" t="s">
        <v>562</v>
      </c>
      <c r="B13" s="1015" t="s">
        <v>563</v>
      </c>
      <c r="C13" s="1016">
        <v>62434601</v>
      </c>
      <c r="D13" s="1016">
        <v>0</v>
      </c>
      <c r="E13" s="1016">
        <v>62434601</v>
      </c>
    </row>
    <row r="14" spans="1:5" x14ac:dyDescent="0.2">
      <c r="A14" s="1014" t="s">
        <v>564</v>
      </c>
      <c r="B14" s="1015" t="s">
        <v>565</v>
      </c>
      <c r="C14" s="1016">
        <v>65265203</v>
      </c>
      <c r="D14" s="1016">
        <v>0</v>
      </c>
      <c r="E14" s="1016">
        <v>65265203</v>
      </c>
    </row>
    <row r="15" spans="1:5" x14ac:dyDescent="0.2">
      <c r="A15" s="1017" t="s">
        <v>566</v>
      </c>
      <c r="B15" s="1018" t="s">
        <v>567</v>
      </c>
      <c r="C15" s="1019">
        <v>1986226662</v>
      </c>
      <c r="D15" s="1019">
        <v>-1261444659</v>
      </c>
      <c r="E15" s="1019">
        <v>724782003</v>
      </c>
    </row>
    <row r="16" spans="1:5" x14ac:dyDescent="0.2">
      <c r="A16" s="1014" t="s">
        <v>568</v>
      </c>
      <c r="B16" s="1015" t="s">
        <v>569</v>
      </c>
      <c r="C16" s="1016">
        <v>202283927</v>
      </c>
      <c r="D16" s="1016">
        <v>0</v>
      </c>
      <c r="E16" s="1016">
        <v>202283927</v>
      </c>
    </row>
    <row r="17" spans="1:5" x14ac:dyDescent="0.2">
      <c r="A17" s="1014" t="s">
        <v>570</v>
      </c>
      <c r="B17" s="1015" t="s">
        <v>571</v>
      </c>
      <c r="C17" s="1016">
        <v>695127080</v>
      </c>
      <c r="D17" s="1016">
        <v>0</v>
      </c>
      <c r="E17" s="1016">
        <v>695127080</v>
      </c>
    </row>
    <row r="18" spans="1:5" x14ac:dyDescent="0.2">
      <c r="A18" s="1014" t="s">
        <v>572</v>
      </c>
      <c r="B18" s="1015" t="s">
        <v>573</v>
      </c>
      <c r="C18" s="1016">
        <v>137275</v>
      </c>
      <c r="D18" s="1016">
        <v>0</v>
      </c>
      <c r="E18" s="1016">
        <v>137275</v>
      </c>
    </row>
    <row r="19" spans="1:5" x14ac:dyDescent="0.2">
      <c r="A19" s="1014" t="s">
        <v>574</v>
      </c>
      <c r="B19" s="1015" t="s">
        <v>575</v>
      </c>
      <c r="C19" s="1016">
        <v>17628527</v>
      </c>
      <c r="D19" s="1016">
        <v>0</v>
      </c>
      <c r="E19" s="1016">
        <v>17628527</v>
      </c>
    </row>
    <row r="20" spans="1:5" x14ac:dyDescent="0.2">
      <c r="A20" s="1017" t="s">
        <v>576</v>
      </c>
      <c r="B20" s="1018" t="s">
        <v>577</v>
      </c>
      <c r="C20" s="1019">
        <v>915176809</v>
      </c>
      <c r="D20" s="1019">
        <v>0</v>
      </c>
      <c r="E20" s="1019">
        <v>915176809</v>
      </c>
    </row>
    <row r="21" spans="1:5" x14ac:dyDescent="0.2">
      <c r="A21" s="1014" t="s">
        <v>578</v>
      </c>
      <c r="B21" s="1015" t="s">
        <v>579</v>
      </c>
      <c r="C21" s="1016">
        <v>902321350</v>
      </c>
      <c r="D21" s="1016">
        <v>0</v>
      </c>
      <c r="E21" s="1016">
        <v>902321350</v>
      </c>
    </row>
    <row r="22" spans="1:5" x14ac:dyDescent="0.2">
      <c r="A22" s="1014" t="s">
        <v>580</v>
      </c>
      <c r="B22" s="1015" t="s">
        <v>581</v>
      </c>
      <c r="C22" s="1016">
        <v>175230833</v>
      </c>
      <c r="D22" s="1016">
        <v>0</v>
      </c>
      <c r="E22" s="1016">
        <v>175230833</v>
      </c>
    </row>
    <row r="23" spans="1:5" x14ac:dyDescent="0.2">
      <c r="A23" s="1014" t="s">
        <v>582</v>
      </c>
      <c r="B23" s="1015" t="s">
        <v>583</v>
      </c>
      <c r="C23" s="1016">
        <v>151255413</v>
      </c>
      <c r="D23" s="1016">
        <v>0</v>
      </c>
      <c r="E23" s="1016">
        <v>151255413</v>
      </c>
    </row>
    <row r="24" spans="1:5" x14ac:dyDescent="0.2">
      <c r="A24" s="1017" t="s">
        <v>584</v>
      </c>
      <c r="B24" s="1018" t="s">
        <v>585</v>
      </c>
      <c r="C24" s="1019">
        <v>1228807596</v>
      </c>
      <c r="D24" s="1019">
        <v>0</v>
      </c>
      <c r="E24" s="1019">
        <v>1228807596</v>
      </c>
    </row>
    <row r="25" spans="1:5" x14ac:dyDescent="0.2">
      <c r="A25" s="1017" t="s">
        <v>586</v>
      </c>
      <c r="B25" s="1018" t="s">
        <v>587</v>
      </c>
      <c r="C25" s="1019">
        <v>347820411</v>
      </c>
      <c r="D25" s="1019">
        <v>0</v>
      </c>
      <c r="E25" s="1019">
        <v>347820411</v>
      </c>
    </row>
    <row r="26" spans="1:5" x14ac:dyDescent="0.2">
      <c r="A26" s="1017" t="s">
        <v>588</v>
      </c>
      <c r="B26" s="1018" t="s">
        <v>589</v>
      </c>
      <c r="C26" s="1019">
        <v>2108900213</v>
      </c>
      <c r="D26" s="1019">
        <v>-1261444659</v>
      </c>
      <c r="E26" s="1019">
        <v>847455554</v>
      </c>
    </row>
    <row r="27" spans="1:5" x14ac:dyDescent="0.2">
      <c r="A27" s="1017" t="s">
        <v>590</v>
      </c>
      <c r="B27" s="1018" t="s">
        <v>591</v>
      </c>
      <c r="C27" s="1019">
        <v>-319991227</v>
      </c>
      <c r="D27" s="1019">
        <v>0</v>
      </c>
      <c r="E27" s="1019">
        <v>-319991227</v>
      </c>
    </row>
    <row r="28" spans="1:5" ht="21" x14ac:dyDescent="0.2">
      <c r="A28" s="1014" t="s">
        <v>592</v>
      </c>
      <c r="B28" s="1015" t="s">
        <v>593</v>
      </c>
      <c r="C28" s="1016">
        <v>30827120</v>
      </c>
      <c r="D28" s="1016">
        <v>0</v>
      </c>
      <c r="E28" s="1016">
        <v>30827120</v>
      </c>
    </row>
    <row r="29" spans="1:5" ht="21" x14ac:dyDescent="0.2">
      <c r="A29" s="1014" t="s">
        <v>594</v>
      </c>
      <c r="B29" s="1015" t="s">
        <v>595</v>
      </c>
      <c r="C29" s="1016">
        <v>88368</v>
      </c>
      <c r="D29" s="1016">
        <v>0</v>
      </c>
      <c r="E29" s="1016">
        <v>88368</v>
      </c>
    </row>
    <row r="30" spans="1:5" ht="31.5" x14ac:dyDescent="0.2">
      <c r="A30" s="1014" t="s">
        <v>596</v>
      </c>
      <c r="B30" s="1015" t="s">
        <v>597</v>
      </c>
      <c r="C30" s="1016">
        <v>88368</v>
      </c>
      <c r="D30" s="1016">
        <v>0</v>
      </c>
      <c r="E30" s="1016">
        <v>88368</v>
      </c>
    </row>
    <row r="31" spans="1:5" ht="21" x14ac:dyDescent="0.2">
      <c r="A31" s="1017" t="s">
        <v>598</v>
      </c>
      <c r="B31" s="1018" t="s">
        <v>599</v>
      </c>
      <c r="C31" s="1019">
        <v>30915488</v>
      </c>
      <c r="D31" s="1019">
        <v>0</v>
      </c>
      <c r="E31" s="1019">
        <v>30915488</v>
      </c>
    </row>
    <row r="32" spans="1:5" x14ac:dyDescent="0.2">
      <c r="A32" s="1014" t="s">
        <v>600</v>
      </c>
      <c r="B32" s="1015" t="s">
        <v>601</v>
      </c>
      <c r="C32" s="1016">
        <v>54662436</v>
      </c>
      <c r="D32" s="1016">
        <v>0</v>
      </c>
      <c r="E32" s="1016">
        <v>54662436</v>
      </c>
    </row>
    <row r="33" spans="1:5" x14ac:dyDescent="0.2">
      <c r="A33" s="1014" t="s">
        <v>602</v>
      </c>
      <c r="B33" s="1015" t="s">
        <v>603</v>
      </c>
      <c r="C33" s="1016">
        <v>78979</v>
      </c>
      <c r="D33" s="1016">
        <v>0</v>
      </c>
      <c r="E33" s="1016">
        <v>78979</v>
      </c>
    </row>
    <row r="34" spans="1:5" x14ac:dyDescent="0.2">
      <c r="A34" s="1017" t="s">
        <v>604</v>
      </c>
      <c r="B34" s="1018" t="s">
        <v>605</v>
      </c>
      <c r="C34" s="1019">
        <v>54741415</v>
      </c>
      <c r="D34" s="1019">
        <v>0</v>
      </c>
      <c r="E34" s="1019">
        <v>54741415</v>
      </c>
    </row>
    <row r="35" spans="1:5" x14ac:dyDescent="0.2">
      <c r="A35" s="1017" t="s">
        <v>606</v>
      </c>
      <c r="B35" s="1018" t="s">
        <v>607</v>
      </c>
      <c r="C35" s="1019">
        <v>-23825927</v>
      </c>
      <c r="D35" s="1019">
        <v>0</v>
      </c>
      <c r="E35" s="1019">
        <v>-23825927</v>
      </c>
    </row>
    <row r="36" spans="1:5" x14ac:dyDescent="0.2">
      <c r="A36" s="1017" t="s">
        <v>608</v>
      </c>
      <c r="B36" s="1018" t="s">
        <v>609</v>
      </c>
      <c r="C36" s="1019">
        <v>-343817154</v>
      </c>
      <c r="D36" s="1019">
        <v>0</v>
      </c>
      <c r="E36" s="1019">
        <v>-343817154</v>
      </c>
    </row>
  </sheetData>
  <mergeCells count="2">
    <mergeCell ref="A2:E2"/>
    <mergeCell ref="A4:E4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&amp;RÉrték típus: Forint</oddHeader>
    <oddFooter>&amp;LAdatellenőrző kód: -51-751-1e23a37672a5a6c425c-3264e-12-c-7033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9F7B76-80C5-4D40-8ACB-4D8F408FB582}">
  <sheetPr codeName="Munka4">
    <tabColor rgb="FF00B050"/>
    <pageSetUpPr fitToPage="1"/>
  </sheetPr>
  <dimension ref="A2:I42"/>
  <sheetViews>
    <sheetView workbookViewId="0">
      <selection activeCell="A2" sqref="A2:I2"/>
    </sheetView>
  </sheetViews>
  <sheetFormatPr defaultColWidth="9.140625" defaultRowHeight="12.75" x14ac:dyDescent="0.2"/>
  <cols>
    <col min="1" max="1" width="4" style="468" customWidth="1"/>
    <col min="2" max="2" width="27.42578125" style="468" customWidth="1"/>
    <col min="3" max="3" width="31.85546875" style="468" customWidth="1"/>
    <col min="4" max="4" width="15.140625" style="468" customWidth="1"/>
    <col min="5" max="6" width="0" style="517" hidden="1" customWidth="1"/>
    <col min="7" max="7" width="10.28515625" style="517" hidden="1" customWidth="1"/>
    <col min="8" max="8" width="10.7109375" style="468" customWidth="1"/>
    <col min="9" max="9" width="12.28515625" style="468" customWidth="1"/>
    <col min="10" max="16384" width="9.140625" style="468"/>
  </cols>
  <sheetData>
    <row r="2" spans="1:9" x14ac:dyDescent="0.2">
      <c r="A2" s="1340" t="s">
        <v>840</v>
      </c>
      <c r="B2" s="1340"/>
      <c r="C2" s="1340"/>
      <c r="D2" s="1340"/>
      <c r="E2" s="1340"/>
      <c r="F2" s="1340"/>
      <c r="G2" s="1340"/>
      <c r="H2" s="1340"/>
      <c r="I2" s="1340"/>
    </row>
    <row r="4" spans="1:9" ht="15" customHeight="1" x14ac:dyDescent="0.2">
      <c r="B4" s="1106" t="s">
        <v>160</v>
      </c>
      <c r="C4" s="1106"/>
      <c r="D4" s="1106"/>
      <c r="E4" s="1106"/>
      <c r="F4" s="1106"/>
      <c r="G4" s="1106"/>
      <c r="H4" s="1106"/>
      <c r="I4" s="1106"/>
    </row>
    <row r="5" spans="1:9" s="521" customFormat="1" ht="15.75" customHeight="1" x14ac:dyDescent="0.25">
      <c r="B5" s="1106" t="s">
        <v>516</v>
      </c>
      <c r="C5" s="1106"/>
      <c r="D5" s="1106"/>
      <c r="E5" s="1106"/>
      <c r="F5" s="1106"/>
      <c r="G5" s="1106"/>
      <c r="H5" s="1106"/>
      <c r="I5" s="1106"/>
    </row>
    <row r="6" spans="1:9" ht="15" customHeight="1" x14ac:dyDescent="0.2">
      <c r="B6" s="1106" t="s">
        <v>517</v>
      </c>
      <c r="C6" s="1106"/>
      <c r="D6" s="1106"/>
      <c r="E6" s="1106"/>
      <c r="F6" s="1106"/>
      <c r="G6" s="1106"/>
      <c r="H6" s="1106"/>
      <c r="I6" s="1106"/>
    </row>
    <row r="7" spans="1:9" ht="15" customHeight="1" x14ac:dyDescent="0.2">
      <c r="B7" s="1106"/>
      <c r="C7" s="1106"/>
    </row>
    <row r="8" spans="1:9" ht="15" customHeight="1" x14ac:dyDescent="0.2">
      <c r="B8" s="1107" t="s">
        <v>825</v>
      </c>
      <c r="C8" s="1107"/>
      <c r="D8" s="1107"/>
      <c r="E8" s="1107"/>
      <c r="F8" s="1107"/>
      <c r="G8" s="1107"/>
      <c r="H8" s="1107"/>
      <c r="I8" s="1107"/>
    </row>
    <row r="9" spans="1:9" ht="51" x14ac:dyDescent="0.2">
      <c r="B9" s="522" t="s">
        <v>3</v>
      </c>
      <c r="C9" s="523" t="s">
        <v>519</v>
      </c>
      <c r="D9" s="524" t="s">
        <v>520</v>
      </c>
      <c r="E9" s="1103" t="s">
        <v>521</v>
      </c>
      <c r="F9" s="1103"/>
      <c r="G9" s="1103"/>
      <c r="H9" s="525" t="s">
        <v>522</v>
      </c>
      <c r="I9" s="525" t="s">
        <v>523</v>
      </c>
    </row>
    <row r="10" spans="1:9" ht="15.95" customHeight="1" x14ac:dyDescent="0.2">
      <c r="B10" s="526" t="s">
        <v>524</v>
      </c>
      <c r="C10" s="509"/>
      <c r="D10" s="527"/>
      <c r="E10" s="468"/>
      <c r="F10" s="468"/>
      <c r="G10" s="468"/>
      <c r="H10" s="528"/>
      <c r="I10" s="529"/>
    </row>
    <row r="11" spans="1:9" ht="36" customHeight="1" x14ac:dyDescent="0.2">
      <c r="B11" s="530" t="s">
        <v>525</v>
      </c>
      <c r="C11" s="531" t="s">
        <v>526</v>
      </c>
      <c r="D11" s="532">
        <v>300000</v>
      </c>
      <c r="E11" s="468"/>
      <c r="F11" s="468"/>
      <c r="G11" s="468"/>
      <c r="H11" s="533">
        <v>325142</v>
      </c>
      <c r="I11" s="534">
        <f>H11/D11*100</f>
        <v>108.38066666666666</v>
      </c>
    </row>
    <row r="12" spans="1:9" ht="36" customHeight="1" x14ac:dyDescent="0.2">
      <c r="B12" s="530" t="s">
        <v>527</v>
      </c>
      <c r="C12" s="531"/>
      <c r="D12" s="532"/>
      <c r="E12" s="468"/>
      <c r="F12" s="468"/>
      <c r="G12" s="468"/>
      <c r="H12" s="535"/>
      <c r="I12" s="534"/>
    </row>
    <row r="13" spans="1:9" ht="23.25" customHeight="1" x14ac:dyDescent="0.2">
      <c r="B13" s="530" t="s">
        <v>528</v>
      </c>
      <c r="C13" s="500" t="s">
        <v>529</v>
      </c>
      <c r="D13" s="532">
        <v>650000</v>
      </c>
      <c r="E13" s="468"/>
      <c r="F13" s="468"/>
      <c r="G13" s="468"/>
      <c r="H13" s="533">
        <v>682516</v>
      </c>
      <c r="I13" s="534">
        <f>H13/D13*100</f>
        <v>105.00246153846153</v>
      </c>
    </row>
    <row r="14" spans="1:9" x14ac:dyDescent="0.2">
      <c r="B14" s="530" t="s">
        <v>530</v>
      </c>
      <c r="C14" s="536">
        <v>0.02</v>
      </c>
      <c r="D14" s="532">
        <v>645000</v>
      </c>
      <c r="E14" s="468"/>
      <c r="F14" s="468"/>
      <c r="G14" s="468"/>
      <c r="H14" s="537">
        <v>750185</v>
      </c>
      <c r="I14" s="534">
        <f t="shared" ref="I14:I31" si="0">H14/D14*100</f>
        <v>116.30775193798451</v>
      </c>
    </row>
    <row r="15" spans="1:9" ht="23.25" customHeight="1" x14ac:dyDescent="0.2">
      <c r="B15" s="538" t="s">
        <v>531</v>
      </c>
      <c r="C15" s="539"/>
      <c r="D15" s="540">
        <f>SUM(D11:D14)</f>
        <v>1595000</v>
      </c>
      <c r="E15" s="540">
        <f t="shared" ref="E15:H15" si="1">SUM(E11:E14)</f>
        <v>0</v>
      </c>
      <c r="F15" s="540">
        <f t="shared" si="1"/>
        <v>0</v>
      </c>
      <c r="G15" s="540">
        <f t="shared" si="1"/>
        <v>0</v>
      </c>
      <c r="H15" s="541">
        <f t="shared" si="1"/>
        <v>1757843</v>
      </c>
      <c r="I15" s="534">
        <f t="shared" si="0"/>
        <v>110.20959247648902</v>
      </c>
    </row>
    <row r="16" spans="1:9" ht="15.95" customHeight="1" x14ac:dyDescent="0.2">
      <c r="B16" s="535"/>
      <c r="C16" s="542"/>
      <c r="D16" s="543"/>
      <c r="E16" s="468"/>
      <c r="F16" s="468"/>
      <c r="G16" s="468"/>
      <c r="H16" s="535"/>
      <c r="I16" s="534"/>
    </row>
    <row r="17" spans="2:9" ht="17.25" customHeight="1" x14ac:dyDescent="0.2">
      <c r="B17" s="526" t="s">
        <v>532</v>
      </c>
      <c r="C17" s="544"/>
      <c r="D17" s="545">
        <v>12000</v>
      </c>
      <c r="E17" s="468"/>
      <c r="F17" s="468"/>
      <c r="G17" s="468"/>
      <c r="H17" s="546">
        <v>13734</v>
      </c>
      <c r="I17" s="534">
        <f t="shared" si="0"/>
        <v>114.45</v>
      </c>
    </row>
    <row r="18" spans="2:9" ht="15.95" customHeight="1" x14ac:dyDescent="0.2">
      <c r="B18" s="547"/>
      <c r="C18" s="548"/>
      <c r="D18" s="543"/>
      <c r="E18" s="468"/>
      <c r="F18" s="468"/>
      <c r="G18" s="468"/>
      <c r="H18" s="535"/>
      <c r="I18" s="534"/>
    </row>
    <row r="19" spans="2:9" ht="15.95" customHeight="1" x14ac:dyDescent="0.2">
      <c r="B19" s="1104" t="s">
        <v>533</v>
      </c>
      <c r="C19" s="1105"/>
      <c r="D19" s="543"/>
      <c r="E19" s="468"/>
      <c r="F19" s="468"/>
      <c r="G19" s="468"/>
      <c r="H19" s="535"/>
      <c r="I19" s="534"/>
    </row>
    <row r="20" spans="2:9" ht="15.95" customHeight="1" x14ac:dyDescent="0.2">
      <c r="B20" s="535"/>
      <c r="C20" s="542"/>
      <c r="D20" s="543"/>
      <c r="E20" s="468"/>
      <c r="F20" s="468"/>
      <c r="G20" s="468"/>
      <c r="H20" s="535"/>
      <c r="I20" s="534"/>
    </row>
    <row r="21" spans="2:9" ht="78.75" customHeight="1" x14ac:dyDescent="0.2">
      <c r="B21" s="549" t="s">
        <v>534</v>
      </c>
      <c r="C21" s="550" t="s">
        <v>535</v>
      </c>
      <c r="D21" s="543">
        <v>0</v>
      </c>
      <c r="E21" s="468"/>
      <c r="F21" s="468"/>
      <c r="G21" s="468"/>
      <c r="H21" s="535"/>
      <c r="I21" s="534"/>
    </row>
    <row r="22" spans="2:9" ht="15.95" customHeight="1" x14ac:dyDescent="0.2">
      <c r="B22" s="547" t="s">
        <v>536</v>
      </c>
      <c r="C22" s="548"/>
      <c r="D22" s="543">
        <v>0</v>
      </c>
      <c r="E22" s="468"/>
      <c r="F22" s="468"/>
      <c r="G22" s="468"/>
      <c r="H22" s="535"/>
      <c r="I22" s="534"/>
    </row>
    <row r="23" spans="2:9" ht="15.95" customHeight="1" x14ac:dyDescent="0.2">
      <c r="B23" s="547"/>
      <c r="C23" s="548"/>
      <c r="D23" s="543"/>
      <c r="E23" s="468"/>
      <c r="F23" s="468"/>
      <c r="G23" s="468"/>
      <c r="H23" s="535"/>
      <c r="I23" s="534"/>
    </row>
    <row r="24" spans="2:9" ht="15.95" customHeight="1" x14ac:dyDescent="0.2">
      <c r="B24" s="526" t="s">
        <v>537</v>
      </c>
      <c r="C24" s="548"/>
      <c r="D24" s="543"/>
      <c r="E24" s="468"/>
      <c r="F24" s="468"/>
      <c r="G24" s="468"/>
      <c r="H24" s="535"/>
      <c r="I24" s="534"/>
    </row>
    <row r="25" spans="2:9" ht="15.95" customHeight="1" x14ac:dyDescent="0.2">
      <c r="B25" s="535" t="s">
        <v>538</v>
      </c>
      <c r="C25" s="548"/>
      <c r="D25" s="543">
        <v>0</v>
      </c>
      <c r="E25" s="468"/>
      <c r="F25" s="468"/>
      <c r="G25" s="468"/>
      <c r="H25" s="535"/>
      <c r="I25" s="534"/>
    </row>
    <row r="26" spans="2:9" ht="15.95" customHeight="1" x14ac:dyDescent="0.2">
      <c r="B26" s="535" t="s">
        <v>539</v>
      </c>
      <c r="C26" s="548"/>
      <c r="D26" s="543">
        <v>0</v>
      </c>
      <c r="E26" s="468"/>
      <c r="F26" s="468"/>
      <c r="G26" s="468"/>
      <c r="H26" s="535"/>
      <c r="I26" s="534"/>
    </row>
    <row r="27" spans="2:9" ht="15.95" customHeight="1" x14ac:dyDescent="0.2">
      <c r="B27" s="535" t="s">
        <v>540</v>
      </c>
      <c r="C27" s="548"/>
      <c r="D27" s="543">
        <v>9168</v>
      </c>
      <c r="E27" s="468"/>
      <c r="F27" s="468"/>
      <c r="G27" s="468"/>
      <c r="H27" s="537">
        <v>15315</v>
      </c>
      <c r="I27" s="534">
        <f t="shared" si="0"/>
        <v>167.04842931937173</v>
      </c>
    </row>
    <row r="28" spans="2:9" ht="15.95" customHeight="1" x14ac:dyDescent="0.2">
      <c r="B28" s="535" t="s">
        <v>541</v>
      </c>
      <c r="C28" s="548"/>
      <c r="D28" s="543">
        <v>0</v>
      </c>
      <c r="E28" s="468"/>
      <c r="F28" s="468"/>
      <c r="G28" s="468"/>
      <c r="H28" s="535"/>
      <c r="I28" s="534"/>
    </row>
    <row r="29" spans="2:9" ht="15.95" customHeight="1" x14ac:dyDescent="0.2">
      <c r="B29" s="535" t="s">
        <v>542</v>
      </c>
      <c r="C29" s="548"/>
      <c r="D29" s="543"/>
      <c r="E29" s="468"/>
      <c r="F29" s="468"/>
      <c r="G29" s="468"/>
      <c r="H29" s="535"/>
      <c r="I29" s="534"/>
    </row>
    <row r="30" spans="2:9" ht="15.95" customHeight="1" x14ac:dyDescent="0.2">
      <c r="B30" s="535" t="s">
        <v>543</v>
      </c>
      <c r="C30" s="548"/>
      <c r="D30" s="543">
        <v>17000</v>
      </c>
      <c r="E30" s="468"/>
      <c r="F30" s="468"/>
      <c r="G30" s="468"/>
      <c r="H30" s="537">
        <v>5375</v>
      </c>
      <c r="I30" s="534">
        <f t="shared" si="0"/>
        <v>31.617647058823529</v>
      </c>
    </row>
    <row r="31" spans="2:9" ht="15.95" customHeight="1" x14ac:dyDescent="0.2">
      <c r="B31" s="547" t="s">
        <v>544</v>
      </c>
      <c r="C31" s="548"/>
      <c r="D31" s="545">
        <f>SUM(D25:D30)</f>
        <v>26168</v>
      </c>
      <c r="E31" s="545">
        <f t="shared" ref="E31:H31" si="2">SUM(E25:E30)</f>
        <v>0</v>
      </c>
      <c r="F31" s="545">
        <f t="shared" si="2"/>
        <v>0</v>
      </c>
      <c r="G31" s="545">
        <f t="shared" si="2"/>
        <v>0</v>
      </c>
      <c r="H31" s="546">
        <f t="shared" si="2"/>
        <v>20690</v>
      </c>
      <c r="I31" s="551">
        <f t="shared" si="0"/>
        <v>79.066034851727295</v>
      </c>
    </row>
    <row r="32" spans="2:9" ht="15.95" customHeight="1" x14ac:dyDescent="0.2">
      <c r="B32" s="547"/>
      <c r="C32" s="548"/>
      <c r="D32" s="552"/>
      <c r="E32" s="468"/>
      <c r="F32" s="468"/>
      <c r="G32" s="468"/>
      <c r="H32" s="535"/>
      <c r="I32" s="553"/>
    </row>
    <row r="33" spans="2:9" ht="15.95" customHeight="1" x14ac:dyDescent="0.2">
      <c r="B33" s="554" t="s">
        <v>545</v>
      </c>
      <c r="C33" s="555"/>
      <c r="D33" s="556">
        <f>D15+D17+D31</f>
        <v>1633168</v>
      </c>
      <c r="E33" s="556">
        <f t="shared" ref="E33:H33" si="3">E15+E17+E31</f>
        <v>0</v>
      </c>
      <c r="F33" s="556">
        <f t="shared" si="3"/>
        <v>0</v>
      </c>
      <c r="G33" s="557">
        <f t="shared" si="3"/>
        <v>0</v>
      </c>
      <c r="H33" s="558">
        <f t="shared" si="3"/>
        <v>1792267</v>
      </c>
      <c r="I33" s="559">
        <f>H33/D33*100</f>
        <v>109.74174120482401</v>
      </c>
    </row>
    <row r="34" spans="2:9" ht="15.95" customHeight="1" x14ac:dyDescent="0.2">
      <c r="E34" s="468"/>
      <c r="F34" s="468"/>
      <c r="G34" s="468"/>
    </row>
    <row r="35" spans="2:9" x14ac:dyDescent="0.2">
      <c r="E35" s="468"/>
      <c r="F35" s="468"/>
      <c r="G35" s="468"/>
    </row>
    <row r="36" spans="2:9" x14ac:dyDescent="0.2">
      <c r="E36" s="468"/>
      <c r="F36" s="468"/>
      <c r="G36" s="468"/>
    </row>
    <row r="37" spans="2:9" x14ac:dyDescent="0.2">
      <c r="E37" s="468"/>
      <c r="F37" s="468"/>
      <c r="G37" s="468"/>
    </row>
    <row r="38" spans="2:9" x14ac:dyDescent="0.2">
      <c r="E38" s="468"/>
      <c r="F38" s="468"/>
      <c r="G38" s="468"/>
    </row>
    <row r="39" spans="2:9" x14ac:dyDescent="0.2">
      <c r="E39" s="468"/>
      <c r="F39" s="468"/>
      <c r="G39" s="468"/>
    </row>
    <row r="40" spans="2:9" x14ac:dyDescent="0.2">
      <c r="E40" s="468"/>
      <c r="F40" s="468"/>
      <c r="G40" s="468"/>
    </row>
    <row r="41" spans="2:9" x14ac:dyDescent="0.2">
      <c r="E41" s="468"/>
      <c r="F41" s="468"/>
      <c r="G41" s="468"/>
    </row>
    <row r="42" spans="2:9" x14ac:dyDescent="0.2">
      <c r="E42" s="468"/>
      <c r="F42" s="468"/>
      <c r="G42" s="468"/>
    </row>
  </sheetData>
  <sheetProtection selectLockedCells="1" selectUnlockedCells="1"/>
  <mergeCells count="8">
    <mergeCell ref="E9:G9"/>
    <mergeCell ref="B19:C19"/>
    <mergeCell ref="A2:I2"/>
    <mergeCell ref="B4:I4"/>
    <mergeCell ref="B5:I5"/>
    <mergeCell ref="B6:I6"/>
    <mergeCell ref="B7:C7"/>
    <mergeCell ref="B8:I8"/>
  </mergeCells>
  <printOptions horizontalCentered="1"/>
  <pageMargins left="0.19685039370078741" right="0.19685039370078741" top="0.98425196850393704" bottom="0.98425196850393704" header="0.51181102362204722" footer="0.51181102362204722"/>
  <pageSetup paperSize="9" firstPageNumber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D9AAD0-044D-4BE7-9317-6D39C4272E64}">
  <sheetPr codeName="Munka5">
    <tabColor rgb="FF00B050"/>
    <pageSetUpPr fitToPage="1"/>
  </sheetPr>
  <dimension ref="A2:E86"/>
  <sheetViews>
    <sheetView zoomScale="206" zoomScaleNormal="206" workbookViewId="0">
      <selection activeCell="A4" sqref="A4:C4"/>
    </sheetView>
  </sheetViews>
  <sheetFormatPr defaultColWidth="9.140625" defaultRowHeight="8.25" x14ac:dyDescent="0.15"/>
  <cols>
    <col min="1" max="1" width="4.5703125" style="1" bestFit="1" customWidth="1"/>
    <col min="2" max="2" width="51.85546875" style="2" bestFit="1" customWidth="1"/>
    <col min="3" max="3" width="6.28515625" style="4" bestFit="1" customWidth="1"/>
    <col min="4" max="4" width="44.28515625" style="2" customWidth="1"/>
    <col min="5" max="16384" width="9.140625" style="2"/>
  </cols>
  <sheetData>
    <row r="2" spans="1:5" ht="11.25" x14ac:dyDescent="0.2">
      <c r="B2" s="1112" t="s">
        <v>841</v>
      </c>
      <c r="C2" s="1112"/>
    </row>
    <row r="3" spans="1:5" x14ac:dyDescent="0.15">
      <c r="B3" s="3"/>
    </row>
    <row r="4" spans="1:5" ht="9.75" x14ac:dyDescent="0.2">
      <c r="A4" s="1113" t="s">
        <v>0</v>
      </c>
      <c r="B4" s="1113"/>
      <c r="C4" s="1113"/>
    </row>
    <row r="5" spans="1:5" ht="11.25" customHeight="1" x14ac:dyDescent="0.2">
      <c r="A5" s="1113" t="s">
        <v>516</v>
      </c>
      <c r="B5" s="1113"/>
      <c r="C5" s="1113"/>
    </row>
    <row r="6" spans="1:5" ht="9.75" x14ac:dyDescent="0.2">
      <c r="A6" s="1113" t="s">
        <v>1</v>
      </c>
      <c r="B6" s="1113"/>
      <c r="C6" s="1113"/>
    </row>
    <row r="7" spans="1:5" x14ac:dyDescent="0.15">
      <c r="B7" s="1114" t="s">
        <v>824</v>
      </c>
      <c r="C7" s="1115"/>
    </row>
    <row r="8" spans="1:5" ht="24" customHeight="1" x14ac:dyDescent="0.15">
      <c r="A8" s="1108" t="s">
        <v>2</v>
      </c>
      <c r="B8" s="1109" t="s">
        <v>3</v>
      </c>
      <c r="C8" s="1111" t="s">
        <v>672</v>
      </c>
    </row>
    <row r="9" spans="1:5" x14ac:dyDescent="0.15">
      <c r="A9" s="1108"/>
      <c r="B9" s="1110"/>
      <c r="C9" s="1111"/>
    </row>
    <row r="10" spans="1:5" ht="9.75" x14ac:dyDescent="0.15">
      <c r="A10" s="5" t="s">
        <v>5</v>
      </c>
      <c r="B10" s="6" t="s">
        <v>6</v>
      </c>
      <c r="C10" s="7"/>
    </row>
    <row r="11" spans="1:5" ht="10.5" thickBot="1" x14ac:dyDescent="0.2">
      <c r="A11" s="8" t="s">
        <v>7</v>
      </c>
      <c r="B11" s="9" t="s">
        <v>8</v>
      </c>
      <c r="C11" s="10"/>
    </row>
    <row r="12" spans="1:5" s="14" customFormat="1" ht="10.5" thickBot="1" x14ac:dyDescent="0.25">
      <c r="A12" s="11" t="s">
        <v>9</v>
      </c>
      <c r="B12" s="12" t="s">
        <v>10</v>
      </c>
      <c r="C12" s="13">
        <f>SUM(C13:C18)+C20+C21</f>
        <v>568527</v>
      </c>
    </row>
    <row r="13" spans="1:5" s="14" customFormat="1" x14ac:dyDescent="0.15">
      <c r="A13" s="15" t="s">
        <v>11</v>
      </c>
      <c r="B13" s="16" t="s">
        <v>12</v>
      </c>
      <c r="C13" s="17">
        <v>177756</v>
      </c>
    </row>
    <row r="14" spans="1:5" s="14" customFormat="1" x14ac:dyDescent="0.15">
      <c r="A14" s="15" t="s">
        <v>13</v>
      </c>
      <c r="B14" s="16" t="s">
        <v>14</v>
      </c>
      <c r="C14" s="17">
        <v>0</v>
      </c>
    </row>
    <row r="15" spans="1:5" s="14" customFormat="1" x14ac:dyDescent="0.15">
      <c r="A15" s="15" t="s">
        <v>15</v>
      </c>
      <c r="B15" s="16" t="s">
        <v>16</v>
      </c>
      <c r="C15" s="17"/>
    </row>
    <row r="16" spans="1:5" s="14" customFormat="1" x14ac:dyDescent="0.15">
      <c r="A16" s="15" t="s">
        <v>17</v>
      </c>
      <c r="B16" s="18" t="s">
        <v>18</v>
      </c>
      <c r="C16" s="17">
        <v>284968</v>
      </c>
      <c r="E16" s="19"/>
    </row>
    <row r="17" spans="1:4" s="14" customFormat="1" x14ac:dyDescent="0.15">
      <c r="A17" s="15" t="s">
        <v>19</v>
      </c>
      <c r="B17" s="18" t="s">
        <v>20</v>
      </c>
      <c r="C17" s="17">
        <v>78129</v>
      </c>
    </row>
    <row r="18" spans="1:4" s="14" customFormat="1" ht="9" thickBot="1" x14ac:dyDescent="0.2">
      <c r="A18" s="8" t="s">
        <v>21</v>
      </c>
      <c r="B18" s="20" t="s">
        <v>22</v>
      </c>
      <c r="C18" s="17">
        <v>14776</v>
      </c>
    </row>
    <row r="19" spans="1:4" s="19" customFormat="1" ht="10.5" thickBot="1" x14ac:dyDescent="0.25">
      <c r="A19" s="21" t="s">
        <v>23</v>
      </c>
      <c r="B19" s="22" t="s">
        <v>24</v>
      </c>
      <c r="C19" s="23"/>
    </row>
    <row r="20" spans="1:4" s="14" customFormat="1" ht="10.5" thickBot="1" x14ac:dyDescent="0.25">
      <c r="A20" s="11" t="s">
        <v>25</v>
      </c>
      <c r="B20" s="24" t="s">
        <v>26</v>
      </c>
      <c r="C20" s="25">
        <v>10428</v>
      </c>
      <c r="D20" s="26"/>
    </row>
    <row r="21" spans="1:4" s="14" customFormat="1" ht="10.5" thickBot="1" x14ac:dyDescent="0.25">
      <c r="A21" s="11" t="s">
        <v>27</v>
      </c>
      <c r="B21" s="24" t="s">
        <v>28</v>
      </c>
      <c r="C21" s="27">
        <v>2470</v>
      </c>
    </row>
    <row r="22" spans="1:4" x14ac:dyDescent="0.15">
      <c r="A22" s="15"/>
      <c r="B22" s="28"/>
      <c r="C22" s="10"/>
    </row>
    <row r="23" spans="1:4" s="31" customFormat="1" ht="9.75" x14ac:dyDescent="0.2">
      <c r="A23" s="29" t="s">
        <v>29</v>
      </c>
      <c r="B23" s="9" t="s">
        <v>30</v>
      </c>
      <c r="C23" s="30"/>
    </row>
    <row r="24" spans="1:4" s="31" customFormat="1" ht="9.75" x14ac:dyDescent="0.2">
      <c r="A24" s="32" t="s">
        <v>31</v>
      </c>
      <c r="B24" s="33" t="s">
        <v>32</v>
      </c>
      <c r="C24" s="30">
        <f>C25+C26</f>
        <v>16901</v>
      </c>
    </row>
    <row r="25" spans="1:4" s="31" customFormat="1" x14ac:dyDescent="0.2">
      <c r="A25" s="34" t="s">
        <v>33</v>
      </c>
      <c r="B25" s="35" t="s">
        <v>34</v>
      </c>
      <c r="C25" s="17">
        <v>7880</v>
      </c>
    </row>
    <row r="26" spans="1:4" s="31" customFormat="1" x14ac:dyDescent="0.2">
      <c r="A26" s="32" t="s">
        <v>35</v>
      </c>
      <c r="B26" s="35" t="s">
        <v>36</v>
      </c>
      <c r="C26" s="17">
        <v>9021</v>
      </c>
    </row>
    <row r="27" spans="1:4" s="31" customFormat="1" ht="9.75" x14ac:dyDescent="0.2">
      <c r="A27" s="32" t="s">
        <v>37</v>
      </c>
      <c r="B27" s="18" t="s">
        <v>38</v>
      </c>
      <c r="C27" s="30">
        <f>SUM(C28:C28)</f>
        <v>125</v>
      </c>
    </row>
    <row r="28" spans="1:4" s="31" customFormat="1" x14ac:dyDescent="0.2">
      <c r="A28" s="32" t="s">
        <v>39</v>
      </c>
      <c r="B28" s="35" t="s">
        <v>40</v>
      </c>
      <c r="C28" s="36">
        <v>125</v>
      </c>
      <c r="D28" s="37"/>
    </row>
    <row r="29" spans="1:4" s="31" customFormat="1" ht="9.75" x14ac:dyDescent="0.2">
      <c r="A29" s="32" t="s">
        <v>41</v>
      </c>
      <c r="B29" s="33" t="s">
        <v>42</v>
      </c>
      <c r="C29" s="30">
        <f>C30</f>
        <v>0</v>
      </c>
    </row>
    <row r="30" spans="1:4" s="31" customFormat="1" x14ac:dyDescent="0.2">
      <c r="A30" s="32" t="s">
        <v>43</v>
      </c>
      <c r="B30" s="37"/>
      <c r="C30" s="17"/>
      <c r="D30" s="35"/>
    </row>
    <row r="31" spans="1:4" s="31" customFormat="1" ht="9.75" x14ac:dyDescent="0.2">
      <c r="A31" s="32" t="s">
        <v>44</v>
      </c>
      <c r="B31" s="18" t="s">
        <v>45</v>
      </c>
      <c r="C31" s="30">
        <f>C32</f>
        <v>0</v>
      </c>
    </row>
    <row r="32" spans="1:4" s="31" customFormat="1" ht="9" thickBot="1" x14ac:dyDescent="0.25">
      <c r="A32" s="38" t="s">
        <v>46</v>
      </c>
      <c r="B32" s="35"/>
      <c r="C32" s="17"/>
      <c r="D32" s="35"/>
    </row>
    <row r="33" spans="1:3" ht="10.5" thickBot="1" x14ac:dyDescent="0.25">
      <c r="A33" s="11" t="s">
        <v>47</v>
      </c>
      <c r="B33" s="39" t="s">
        <v>48</v>
      </c>
      <c r="C33" s="27">
        <f>C24+C27+C29+C31</f>
        <v>17026</v>
      </c>
    </row>
    <row r="34" spans="1:3" ht="9.75" x14ac:dyDescent="0.2">
      <c r="A34" s="40"/>
      <c r="B34" s="41"/>
      <c r="C34" s="42"/>
    </row>
    <row r="35" spans="1:3" x14ac:dyDescent="0.15">
      <c r="A35" s="43" t="s">
        <v>49</v>
      </c>
      <c r="B35" s="44" t="s">
        <v>50</v>
      </c>
      <c r="C35" s="10">
        <v>100</v>
      </c>
    </row>
    <row r="36" spans="1:3" ht="9" thickBot="1" x14ac:dyDescent="0.2">
      <c r="A36" s="8" t="s">
        <v>51</v>
      </c>
      <c r="B36" s="44" t="s">
        <v>52</v>
      </c>
      <c r="C36" s="10">
        <v>870</v>
      </c>
    </row>
    <row r="37" spans="1:3" ht="10.5" thickBot="1" x14ac:dyDescent="0.25">
      <c r="A37" s="45" t="s">
        <v>53</v>
      </c>
      <c r="B37" s="39" t="s">
        <v>54</v>
      </c>
      <c r="C37" s="27">
        <f>C36+C35</f>
        <v>970</v>
      </c>
    </row>
    <row r="38" spans="1:3" ht="10.5" thickBot="1" x14ac:dyDescent="0.25">
      <c r="A38" s="46"/>
      <c r="B38" s="41"/>
      <c r="C38" s="42"/>
    </row>
    <row r="39" spans="1:3" ht="10.5" thickBot="1" x14ac:dyDescent="0.25">
      <c r="A39" s="45" t="s">
        <v>55</v>
      </c>
      <c r="B39" s="39" t="s">
        <v>56</v>
      </c>
      <c r="C39" s="27">
        <f>C33+C12+C37</f>
        <v>586523</v>
      </c>
    </row>
    <row r="40" spans="1:3" ht="9.75" x14ac:dyDescent="0.2">
      <c r="A40" s="15"/>
      <c r="B40" s="41"/>
      <c r="C40" s="42"/>
    </row>
    <row r="41" spans="1:3" ht="9.75" x14ac:dyDescent="0.2">
      <c r="A41" s="15"/>
      <c r="B41" s="47" t="s">
        <v>57</v>
      </c>
      <c r="C41" s="42"/>
    </row>
    <row r="42" spans="1:3" x14ac:dyDescent="0.15">
      <c r="A42" s="15" t="s">
        <v>58</v>
      </c>
      <c r="B42" s="44" t="s">
        <v>59</v>
      </c>
      <c r="C42" s="10">
        <f>'[1]Intézm kötelező-nem kötelező'!AA14+'[1]Intézm kötelező-nem kötelező'!AA15</f>
        <v>3351</v>
      </c>
    </row>
    <row r="43" spans="1:3" ht="10.5" thickBot="1" x14ac:dyDescent="0.25">
      <c r="A43" s="8" t="s">
        <v>60</v>
      </c>
      <c r="B43" s="41" t="s">
        <v>61</v>
      </c>
      <c r="C43" s="42">
        <f t="shared" ref="C43" si="0">SUM(C42)</f>
        <v>3351</v>
      </c>
    </row>
    <row r="44" spans="1:3" ht="10.5" thickBot="1" x14ac:dyDescent="0.25">
      <c r="A44" s="45" t="s">
        <v>62</v>
      </c>
      <c r="B44" s="39" t="s">
        <v>63</v>
      </c>
      <c r="C44" s="27">
        <f>C43</f>
        <v>3351</v>
      </c>
    </row>
    <row r="45" spans="1:3" ht="9.75" x14ac:dyDescent="0.2">
      <c r="A45" s="15"/>
      <c r="B45" s="41"/>
      <c r="C45" s="42"/>
    </row>
    <row r="46" spans="1:3" ht="9.75" x14ac:dyDescent="0.2">
      <c r="A46" s="15"/>
      <c r="B46" s="47" t="s">
        <v>64</v>
      </c>
      <c r="C46" s="42"/>
    </row>
    <row r="47" spans="1:3" x14ac:dyDescent="0.15">
      <c r="A47" s="15" t="s">
        <v>65</v>
      </c>
      <c r="B47" s="44" t="s">
        <v>66</v>
      </c>
      <c r="C47" s="10">
        <v>4000</v>
      </c>
    </row>
    <row r="48" spans="1:3" x14ac:dyDescent="0.15">
      <c r="A48" s="15" t="s">
        <v>67</v>
      </c>
      <c r="B48" s="44" t="s">
        <v>68</v>
      </c>
      <c r="C48" s="10">
        <v>0</v>
      </c>
    </row>
    <row r="49" spans="1:3" ht="10.5" thickBot="1" x14ac:dyDescent="0.25">
      <c r="A49" s="8" t="s">
        <v>69</v>
      </c>
      <c r="B49" s="41" t="s">
        <v>61</v>
      </c>
      <c r="C49" s="42">
        <f>SUM(C47:C48)</f>
        <v>4000</v>
      </c>
    </row>
    <row r="50" spans="1:3" ht="10.5" thickBot="1" x14ac:dyDescent="0.25">
      <c r="A50" s="45" t="s">
        <v>70</v>
      </c>
      <c r="B50" s="39" t="s">
        <v>71</v>
      </c>
      <c r="C50" s="27">
        <f>C49</f>
        <v>4000</v>
      </c>
    </row>
    <row r="51" spans="1:3" ht="9.75" x14ac:dyDescent="0.2">
      <c r="A51" s="15"/>
      <c r="B51" s="41"/>
      <c r="C51" s="42"/>
    </row>
    <row r="52" spans="1:3" ht="9.75" x14ac:dyDescent="0.2">
      <c r="A52" s="15"/>
      <c r="B52" s="47" t="s">
        <v>72</v>
      </c>
      <c r="C52" s="42"/>
    </row>
    <row r="53" spans="1:3" x14ac:dyDescent="0.15">
      <c r="A53" s="15" t="s">
        <v>73</v>
      </c>
      <c r="B53" s="44" t="s">
        <v>66</v>
      </c>
      <c r="C53" s="10">
        <v>0</v>
      </c>
    </row>
    <row r="54" spans="1:3" ht="9.75" x14ac:dyDescent="0.2">
      <c r="A54" s="15" t="s">
        <v>74</v>
      </c>
      <c r="B54" s="41" t="s">
        <v>61</v>
      </c>
      <c r="C54" s="42">
        <f t="shared" ref="C54" si="1">C53</f>
        <v>0</v>
      </c>
    </row>
    <row r="55" spans="1:3" x14ac:dyDescent="0.15">
      <c r="A55" s="15" t="s">
        <v>75</v>
      </c>
      <c r="B55" s="44" t="s">
        <v>76</v>
      </c>
      <c r="C55" s="10">
        <v>300</v>
      </c>
    </row>
    <row r="56" spans="1:3" ht="10.5" thickBot="1" x14ac:dyDescent="0.25">
      <c r="A56" s="8" t="s">
        <v>77</v>
      </c>
      <c r="B56" s="41" t="s">
        <v>54</v>
      </c>
      <c r="C56" s="42">
        <f t="shared" ref="C56" si="2">C55</f>
        <v>300</v>
      </c>
    </row>
    <row r="57" spans="1:3" ht="10.5" thickBot="1" x14ac:dyDescent="0.25">
      <c r="A57" s="45" t="s">
        <v>78</v>
      </c>
      <c r="B57" s="39" t="s">
        <v>79</v>
      </c>
      <c r="C57" s="27">
        <f t="shared" ref="C57" si="3">C54+C56</f>
        <v>300</v>
      </c>
    </row>
    <row r="58" spans="1:3" ht="9.75" x14ac:dyDescent="0.2">
      <c r="A58" s="15"/>
      <c r="B58" s="41"/>
      <c r="C58" s="10"/>
    </row>
    <row r="59" spans="1:3" ht="9.75" x14ac:dyDescent="0.2">
      <c r="A59" s="15"/>
      <c r="B59" s="47" t="s">
        <v>80</v>
      </c>
      <c r="C59" s="10"/>
    </row>
    <row r="60" spans="1:3" ht="9.75" x14ac:dyDescent="0.2">
      <c r="A60" s="15" t="s">
        <v>81</v>
      </c>
      <c r="B60" s="41" t="s">
        <v>30</v>
      </c>
      <c r="C60" s="10"/>
    </row>
    <row r="61" spans="1:3" x14ac:dyDescent="0.15">
      <c r="A61" s="15" t="s">
        <v>82</v>
      </c>
      <c r="B61" s="44" t="s">
        <v>83</v>
      </c>
      <c r="C61" s="10">
        <v>400</v>
      </c>
    </row>
    <row r="62" spans="1:3" x14ac:dyDescent="0.15">
      <c r="A62" s="15" t="s">
        <v>84</v>
      </c>
      <c r="B62" s="44" t="s">
        <v>85</v>
      </c>
      <c r="C62" s="10">
        <v>1500</v>
      </c>
    </row>
    <row r="63" spans="1:3" x14ac:dyDescent="0.15">
      <c r="A63" s="15" t="s">
        <v>86</v>
      </c>
      <c r="B63" s="44" t="s">
        <v>66</v>
      </c>
      <c r="C63" s="10">
        <v>860</v>
      </c>
    </row>
    <row r="64" spans="1:3" ht="10.5" thickBot="1" x14ac:dyDescent="0.25">
      <c r="A64" s="8" t="s">
        <v>87</v>
      </c>
      <c r="B64" s="41" t="s">
        <v>61</v>
      </c>
      <c r="C64" s="42">
        <f>SUM(C61:C63)</f>
        <v>2760</v>
      </c>
    </row>
    <row r="65" spans="1:3" ht="10.5" thickBot="1" x14ac:dyDescent="0.25">
      <c r="A65" s="45" t="s">
        <v>88</v>
      </c>
      <c r="B65" s="48" t="s">
        <v>89</v>
      </c>
      <c r="C65" s="27">
        <f>C64</f>
        <v>2760</v>
      </c>
    </row>
    <row r="66" spans="1:3" s="14" customFormat="1" ht="9.75" x14ac:dyDescent="0.2">
      <c r="A66" s="15"/>
      <c r="B66" s="41"/>
      <c r="C66" s="42"/>
    </row>
    <row r="67" spans="1:3" s="14" customFormat="1" ht="9.75" x14ac:dyDescent="0.2">
      <c r="A67" s="49" t="s">
        <v>90</v>
      </c>
      <c r="B67" s="41" t="s">
        <v>91</v>
      </c>
      <c r="C67" s="42">
        <f>C33+C49+C64+C43+C54+C21+C20+C12</f>
        <v>608562</v>
      </c>
    </row>
    <row r="68" spans="1:3" ht="9.75" x14ac:dyDescent="0.2">
      <c r="A68" s="49" t="s">
        <v>92</v>
      </c>
      <c r="B68" s="41" t="s">
        <v>93</v>
      </c>
      <c r="C68" s="42">
        <f>C56+C37</f>
        <v>1270</v>
      </c>
    </row>
    <row r="69" spans="1:3" ht="10.5" thickBot="1" x14ac:dyDescent="0.25">
      <c r="A69" s="8"/>
      <c r="B69" s="41"/>
      <c r="C69" s="10"/>
    </row>
    <row r="70" spans="1:3" s="44" customFormat="1" ht="9.75" x14ac:dyDescent="0.2">
      <c r="A70" s="50" t="s">
        <v>94</v>
      </c>
      <c r="B70" s="51" t="s">
        <v>95</v>
      </c>
      <c r="C70" s="52">
        <f>C39+C44+C50+C57+C65</f>
        <v>596934</v>
      </c>
    </row>
    <row r="71" spans="1:3" s="44" customFormat="1" ht="9.75" x14ac:dyDescent="0.2">
      <c r="A71" s="1"/>
      <c r="C71" s="53"/>
    </row>
    <row r="72" spans="1:3" x14ac:dyDescent="0.15">
      <c r="B72" s="44"/>
    </row>
    <row r="73" spans="1:3" x14ac:dyDescent="0.15">
      <c r="B73" s="44"/>
    </row>
    <row r="74" spans="1:3" ht="9.75" x14ac:dyDescent="0.2">
      <c r="B74" s="41"/>
    </row>
    <row r="75" spans="1:3" ht="9.75" x14ac:dyDescent="0.2">
      <c r="B75" s="41"/>
    </row>
    <row r="77" spans="1:3" ht="9.75" x14ac:dyDescent="0.2">
      <c r="B77" s="41"/>
    </row>
    <row r="78" spans="1:3" ht="9.75" x14ac:dyDescent="0.2">
      <c r="B78" s="41"/>
    </row>
    <row r="79" spans="1:3" ht="9.75" x14ac:dyDescent="0.2">
      <c r="B79" s="41"/>
    </row>
    <row r="80" spans="1:3" ht="9.75" x14ac:dyDescent="0.2">
      <c r="B80" s="41"/>
    </row>
    <row r="81" spans="2:2" ht="9.75" x14ac:dyDescent="0.2">
      <c r="B81" s="41"/>
    </row>
    <row r="82" spans="2:2" x14ac:dyDescent="0.15">
      <c r="B82" s="44"/>
    </row>
    <row r="83" spans="2:2" ht="9.75" x14ac:dyDescent="0.2">
      <c r="B83" s="41"/>
    </row>
    <row r="84" spans="2:2" ht="9.75" x14ac:dyDescent="0.2">
      <c r="B84" s="41"/>
    </row>
    <row r="85" spans="2:2" ht="9.75" x14ac:dyDescent="0.2">
      <c r="B85" s="41"/>
    </row>
    <row r="86" spans="2:2" ht="9.75" x14ac:dyDescent="0.2">
      <c r="B86" s="41"/>
    </row>
  </sheetData>
  <sheetProtection selectLockedCells="1" selectUnlockedCells="1"/>
  <mergeCells count="8">
    <mergeCell ref="A8:A9"/>
    <mergeCell ref="B8:B9"/>
    <mergeCell ref="C8:C9"/>
    <mergeCell ref="B2:C2"/>
    <mergeCell ref="A4:C4"/>
    <mergeCell ref="A5:C5"/>
    <mergeCell ref="A6:C6"/>
    <mergeCell ref="B7:C7"/>
  </mergeCells>
  <printOptions horizontalCentered="1"/>
  <pageMargins left="0.78740157480314965" right="0.78740157480314965" top="0.78740157480314965" bottom="0.78740157480314965" header="0.51181102362204722" footer="0.51181102362204722"/>
  <pageSetup paperSize="9" firstPageNumber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C868ED-6CBA-4C78-A413-BF1496984A1C}">
  <sheetPr codeName="Munka6">
    <tabColor rgb="FF00B050"/>
    <pageSetUpPr fitToPage="1"/>
  </sheetPr>
  <dimension ref="A2:I32"/>
  <sheetViews>
    <sheetView workbookViewId="0">
      <selection sqref="A1:XFD1"/>
    </sheetView>
  </sheetViews>
  <sheetFormatPr defaultColWidth="9.140625" defaultRowHeight="20.100000000000001" customHeight="1" x14ac:dyDescent="0.25"/>
  <cols>
    <col min="1" max="1" width="5.5703125" style="753" customWidth="1"/>
    <col min="2" max="2" width="74.5703125" style="753" customWidth="1"/>
    <col min="3" max="3" width="13.5703125" style="753" customWidth="1"/>
    <col min="4" max="4" width="11.140625" style="741" customWidth="1"/>
    <col min="5" max="16384" width="9.140625" style="739"/>
  </cols>
  <sheetData>
    <row r="2" spans="1:9" ht="15.75" x14ac:dyDescent="0.25">
      <c r="A2" s="1118" t="s">
        <v>842</v>
      </c>
      <c r="B2" s="1118"/>
      <c r="C2" s="1118"/>
      <c r="D2" s="1118"/>
      <c r="E2" s="1118"/>
      <c r="F2" s="738"/>
      <c r="G2" s="738"/>
      <c r="H2" s="738"/>
      <c r="I2" s="738"/>
    </row>
    <row r="3" spans="1:9" ht="20.100000000000001" customHeight="1" x14ac:dyDescent="0.25">
      <c r="A3" s="739"/>
      <c r="B3" s="740"/>
      <c r="C3" s="740"/>
    </row>
    <row r="4" spans="1:9" ht="20.100000000000001" customHeight="1" x14ac:dyDescent="0.25">
      <c r="A4" s="739"/>
      <c r="B4" s="1119" t="s">
        <v>160</v>
      </c>
      <c r="C4" s="1119"/>
      <c r="D4" s="1119"/>
      <c r="E4" s="1119"/>
    </row>
    <row r="5" spans="1:9" ht="20.100000000000001" customHeight="1" x14ac:dyDescent="0.25">
      <c r="A5" s="739"/>
      <c r="B5" s="1119" t="s">
        <v>516</v>
      </c>
      <c r="C5" s="1119"/>
      <c r="D5" s="1119"/>
      <c r="E5" s="1119"/>
    </row>
    <row r="6" spans="1:9" ht="20.100000000000001" customHeight="1" x14ac:dyDescent="0.25">
      <c r="A6" s="739"/>
      <c r="B6" s="1119" t="s">
        <v>739</v>
      </c>
      <c r="C6" s="1119"/>
      <c r="D6" s="1119"/>
      <c r="E6" s="1119"/>
    </row>
    <row r="7" spans="1:9" s="742" customFormat="1" ht="20.100000000000001" customHeight="1" x14ac:dyDescent="0.25">
      <c r="B7" s="1119"/>
      <c r="C7" s="1119"/>
      <c r="D7" s="743"/>
    </row>
    <row r="8" spans="1:9" s="742" customFormat="1" ht="20.100000000000001" customHeight="1" x14ac:dyDescent="0.25">
      <c r="B8" s="744"/>
      <c r="C8" s="744"/>
      <c r="D8" s="743"/>
    </row>
    <row r="9" spans="1:9" s="745" customFormat="1" ht="20.100000000000001" customHeight="1" x14ac:dyDescent="0.25">
      <c r="B9" s="1120" t="s">
        <v>518</v>
      </c>
      <c r="C9" s="1120"/>
      <c r="D9" s="1120"/>
      <c r="E9" s="1120"/>
    </row>
    <row r="10" spans="1:9" ht="20.100000000000001" customHeight="1" x14ac:dyDescent="0.25">
      <c r="A10" s="1116" t="s">
        <v>2</v>
      </c>
      <c r="B10" s="746" t="s">
        <v>163</v>
      </c>
      <c r="C10" s="746" t="s">
        <v>164</v>
      </c>
      <c r="D10" s="747" t="s">
        <v>165</v>
      </c>
      <c r="E10" s="747" t="s">
        <v>166</v>
      </c>
    </row>
    <row r="11" spans="1:9" s="745" customFormat="1" ht="30.75" customHeight="1" x14ac:dyDescent="0.25">
      <c r="A11" s="1116"/>
      <c r="B11" s="748" t="s">
        <v>3</v>
      </c>
      <c r="C11" s="748" t="s">
        <v>740</v>
      </c>
      <c r="D11" s="749" t="s">
        <v>741</v>
      </c>
      <c r="E11" s="750" t="s">
        <v>644</v>
      </c>
    </row>
    <row r="12" spans="1:9" ht="22.5" customHeight="1" x14ac:dyDescent="0.25">
      <c r="A12" s="971"/>
      <c r="B12" s="972" t="s">
        <v>742</v>
      </c>
      <c r="C12" s="973" t="s">
        <v>819</v>
      </c>
      <c r="D12" s="973" t="s">
        <v>819</v>
      </c>
      <c r="E12" s="974"/>
      <c r="F12" s="751"/>
    </row>
    <row r="13" spans="1:9" ht="69" customHeight="1" x14ac:dyDescent="0.25">
      <c r="A13" s="975" t="s">
        <v>5</v>
      </c>
      <c r="B13" s="976" t="s">
        <v>743</v>
      </c>
      <c r="C13" s="977">
        <v>235161</v>
      </c>
      <c r="D13" s="977">
        <v>161702</v>
      </c>
      <c r="E13" s="978">
        <f>D13/C13*100</f>
        <v>68.762252244207161</v>
      </c>
      <c r="F13" s="751"/>
    </row>
    <row r="14" spans="1:9" ht="20.100000000000001" customHeight="1" x14ac:dyDescent="0.25">
      <c r="A14" s="979"/>
      <c r="B14" s="980"/>
      <c r="C14" s="981"/>
      <c r="D14" s="981"/>
      <c r="E14" s="978"/>
      <c r="F14" s="751"/>
    </row>
    <row r="15" spans="1:9" ht="35.25" customHeight="1" x14ac:dyDescent="0.25">
      <c r="A15" s="975" t="s">
        <v>7</v>
      </c>
      <c r="B15" s="1117" t="s">
        <v>744</v>
      </c>
      <c r="C15" s="977">
        <v>779</v>
      </c>
      <c r="D15" s="977">
        <v>423</v>
      </c>
      <c r="E15" s="978">
        <f t="shared" ref="E15:E20" si="0">D15/C15*100</f>
        <v>54.300385109114245</v>
      </c>
      <c r="F15" s="751"/>
    </row>
    <row r="16" spans="1:9" ht="29.25" customHeight="1" x14ac:dyDescent="0.25">
      <c r="A16" s="979"/>
      <c r="B16" s="1117"/>
      <c r="C16" s="981"/>
      <c r="D16" s="981"/>
      <c r="E16" s="978"/>
      <c r="F16" s="751"/>
    </row>
    <row r="17" spans="1:6" ht="19.5" customHeight="1" x14ac:dyDescent="0.25">
      <c r="A17" s="979"/>
      <c r="B17" s="982"/>
      <c r="C17" s="981"/>
      <c r="D17" s="981"/>
      <c r="E17" s="978"/>
      <c r="F17" s="751"/>
    </row>
    <row r="18" spans="1:6" ht="36" customHeight="1" x14ac:dyDescent="0.25">
      <c r="A18" s="975" t="s">
        <v>9</v>
      </c>
      <c r="B18" s="982" t="s">
        <v>745</v>
      </c>
      <c r="C18" s="983">
        <v>225</v>
      </c>
      <c r="D18" s="983">
        <v>113</v>
      </c>
      <c r="E18" s="978">
        <f t="shared" si="0"/>
        <v>50.222222222222221</v>
      </c>
      <c r="F18" s="751"/>
    </row>
    <row r="19" spans="1:6" ht="20.100000000000001" customHeight="1" x14ac:dyDescent="0.25">
      <c r="A19" s="979"/>
      <c r="B19" s="984"/>
      <c r="C19" s="981"/>
      <c r="D19" s="985"/>
      <c r="E19" s="978"/>
      <c r="F19" s="751"/>
    </row>
    <row r="20" spans="1:6" s="742" customFormat="1" ht="20.100000000000001" customHeight="1" x14ac:dyDescent="0.25">
      <c r="A20" s="979"/>
      <c r="B20" s="986" t="s">
        <v>746</v>
      </c>
      <c r="C20" s="987">
        <f>SUM(C13:C19)</f>
        <v>236165</v>
      </c>
      <c r="D20" s="987">
        <f>SUM(D13:D19)</f>
        <v>162238</v>
      </c>
      <c r="E20" s="1001">
        <f t="shared" si="0"/>
        <v>68.696885651980608</v>
      </c>
      <c r="F20" s="752"/>
    </row>
    <row r="21" spans="1:6" ht="20.100000000000001" customHeight="1" x14ac:dyDescent="0.25">
      <c r="A21" s="988"/>
      <c r="B21" s="985"/>
      <c r="C21" s="989"/>
      <c r="D21" s="985"/>
      <c r="E21" s="990"/>
      <c r="F21" s="751"/>
    </row>
    <row r="22" spans="1:6" ht="20.100000000000001" customHeight="1" x14ac:dyDescent="0.25">
      <c r="A22" s="988"/>
      <c r="B22" s="985"/>
      <c r="C22" s="989"/>
      <c r="D22" s="985"/>
      <c r="E22" s="990"/>
      <c r="F22" s="751"/>
    </row>
    <row r="23" spans="1:6" ht="20.100000000000001" customHeight="1" x14ac:dyDescent="0.25">
      <c r="A23" s="991"/>
      <c r="B23" s="986" t="s">
        <v>747</v>
      </c>
      <c r="C23" s="981"/>
      <c r="D23" s="980"/>
      <c r="E23" s="992"/>
    </row>
    <row r="24" spans="1:6" ht="20.100000000000001" customHeight="1" x14ac:dyDescent="0.25">
      <c r="A24" s="991"/>
      <c r="B24" s="980" t="s">
        <v>748</v>
      </c>
      <c r="C24" s="993">
        <v>1586</v>
      </c>
      <c r="D24" s="981" t="s">
        <v>749</v>
      </c>
      <c r="E24" s="992"/>
    </row>
    <row r="25" spans="1:6" ht="20.100000000000001" customHeight="1" x14ac:dyDescent="0.25">
      <c r="A25" s="991"/>
      <c r="B25" s="980"/>
      <c r="C25" s="993"/>
      <c r="D25" s="981"/>
      <c r="E25" s="992"/>
    </row>
    <row r="26" spans="1:6" ht="33" customHeight="1" x14ac:dyDescent="0.25">
      <c r="A26" s="991"/>
      <c r="B26" s="982" t="s">
        <v>750</v>
      </c>
      <c r="C26" s="993">
        <v>6176</v>
      </c>
      <c r="D26" s="981" t="s">
        <v>820</v>
      </c>
      <c r="E26" s="992"/>
    </row>
    <row r="27" spans="1:6" ht="21" customHeight="1" x14ac:dyDescent="0.25">
      <c r="A27" s="991"/>
      <c r="B27" s="982"/>
      <c r="C27" s="993"/>
      <c r="D27" s="980"/>
      <c r="E27" s="992"/>
    </row>
    <row r="28" spans="1:6" ht="32.25" customHeight="1" x14ac:dyDescent="0.25">
      <c r="A28" s="991"/>
      <c r="B28" s="982" t="s">
        <v>751</v>
      </c>
      <c r="C28" s="993">
        <v>42</v>
      </c>
      <c r="D28" s="980" t="s">
        <v>752</v>
      </c>
      <c r="E28" s="992"/>
    </row>
    <row r="29" spans="1:6" ht="33" customHeight="1" x14ac:dyDescent="0.25">
      <c r="A29" s="991"/>
      <c r="B29" s="982"/>
      <c r="C29" s="980"/>
      <c r="D29" s="980"/>
      <c r="E29" s="992"/>
    </row>
    <row r="30" spans="1:6" ht="20.100000000000001" customHeight="1" x14ac:dyDescent="0.25">
      <c r="A30" s="994"/>
      <c r="B30" s="986" t="s">
        <v>753</v>
      </c>
      <c r="C30" s="987">
        <f>SUM(C24:C28)</f>
        <v>7804</v>
      </c>
      <c r="D30" s="995"/>
      <c r="E30" s="992"/>
    </row>
    <row r="31" spans="1:6" ht="20.100000000000001" customHeight="1" x14ac:dyDescent="0.25">
      <c r="A31" s="994"/>
      <c r="B31" s="980"/>
      <c r="C31" s="980"/>
      <c r="D31" s="995"/>
      <c r="E31" s="992"/>
    </row>
    <row r="32" spans="1:6" ht="20.100000000000001" customHeight="1" x14ac:dyDescent="0.25">
      <c r="A32" s="996"/>
      <c r="B32" s="997" t="s">
        <v>754</v>
      </c>
      <c r="C32" s="998">
        <f>C20+C30</f>
        <v>243969</v>
      </c>
      <c r="D32" s="999"/>
      <c r="E32" s="1000"/>
    </row>
  </sheetData>
  <mergeCells count="8">
    <mergeCell ref="A10:A11"/>
    <mergeCell ref="B15:B16"/>
    <mergeCell ref="A2:E2"/>
    <mergeCell ref="B4:E4"/>
    <mergeCell ref="B5:E5"/>
    <mergeCell ref="B6:E6"/>
    <mergeCell ref="B7:C7"/>
    <mergeCell ref="B9:E9"/>
  </mergeCells>
  <printOptions horizontalCentered="1"/>
  <pageMargins left="0.59055118110236227" right="0.59055118110236227" top="0.98425196850393704" bottom="0.98425196850393704" header="0.51181102362204722" footer="0.51181102362204722"/>
  <pageSetup paperSize="9" scale="8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4C4469-0D18-49A6-A155-E3453727867B}">
  <sheetPr codeName="Munka7">
    <tabColor rgb="FF00B050"/>
    <pageSetUpPr fitToPage="1"/>
  </sheetPr>
  <dimension ref="A1:G87"/>
  <sheetViews>
    <sheetView topLeftCell="B1" workbookViewId="0">
      <selection activeCell="B1" sqref="A1:XFD1"/>
    </sheetView>
  </sheetViews>
  <sheetFormatPr defaultColWidth="9.140625" defaultRowHeight="12" x14ac:dyDescent="0.2"/>
  <cols>
    <col min="1" max="1" width="3.7109375" style="57" hidden="1" customWidth="1"/>
    <col min="2" max="2" width="3.7109375" style="57" customWidth="1"/>
    <col min="3" max="3" width="7.28515625" style="57" bestFit="1" customWidth="1"/>
    <col min="4" max="4" width="73.85546875" style="63" bestFit="1" customWidth="1"/>
    <col min="5" max="5" width="15.85546875" style="81" bestFit="1" customWidth="1"/>
    <col min="6" max="16384" width="9.140625" style="54"/>
  </cols>
  <sheetData>
    <row r="1" spans="3:7" x14ac:dyDescent="0.2">
      <c r="D1" s="1084"/>
    </row>
    <row r="2" spans="3:7" ht="12.75" x14ac:dyDescent="0.2">
      <c r="C2" s="1121" t="s">
        <v>831</v>
      </c>
      <c r="D2" s="1121"/>
      <c r="E2" s="1121"/>
      <c r="F2" s="1121"/>
      <c r="G2" s="1121"/>
    </row>
    <row r="3" spans="3:7" x14ac:dyDescent="0.2">
      <c r="C3" s="55"/>
      <c r="D3" s="55"/>
      <c r="E3" s="55"/>
    </row>
    <row r="4" spans="3:7" ht="13.5" customHeight="1" x14ac:dyDescent="0.2">
      <c r="C4" s="1126" t="s">
        <v>96</v>
      </c>
      <c r="D4" s="1126"/>
      <c r="E4" s="1126"/>
    </row>
    <row r="5" spans="3:7" ht="24.75" customHeight="1" x14ac:dyDescent="0.2">
      <c r="C5" s="1127" t="s">
        <v>97</v>
      </c>
      <c r="D5" s="1127"/>
      <c r="E5" s="1128"/>
    </row>
    <row r="6" spans="3:7" x14ac:dyDescent="0.2">
      <c r="C6" s="56"/>
      <c r="D6" s="56"/>
      <c r="E6" s="57"/>
    </row>
    <row r="7" spans="3:7" ht="12.75" customHeight="1" x14ac:dyDescent="0.2">
      <c r="C7" s="56"/>
      <c r="D7" s="1133" t="s">
        <v>825</v>
      </c>
      <c r="E7" s="1133"/>
      <c r="F7" s="1133"/>
      <c r="G7" s="1133"/>
    </row>
    <row r="8" spans="3:7" x14ac:dyDescent="0.2">
      <c r="C8" s="1129" t="s">
        <v>2</v>
      </c>
      <c r="D8" s="1130" t="s">
        <v>3</v>
      </c>
      <c r="E8" s="1131" t="s">
        <v>4</v>
      </c>
      <c r="F8" s="1122" t="s">
        <v>522</v>
      </c>
      <c r="G8" s="1124" t="s">
        <v>673</v>
      </c>
    </row>
    <row r="9" spans="3:7" x14ac:dyDescent="0.2">
      <c r="C9" s="1129"/>
      <c r="D9" s="1130"/>
      <c r="E9" s="1132"/>
      <c r="F9" s="1123"/>
      <c r="G9" s="1125"/>
    </row>
    <row r="10" spans="3:7" ht="12.6" customHeight="1" x14ac:dyDescent="0.2">
      <c r="C10" s="58"/>
      <c r="D10" s="59" t="s">
        <v>6</v>
      </c>
      <c r="E10" s="645"/>
      <c r="F10" s="653"/>
      <c r="G10" s="653"/>
    </row>
    <row r="11" spans="3:7" ht="14.25" customHeight="1" x14ac:dyDescent="0.2">
      <c r="C11" s="60"/>
      <c r="D11" s="59"/>
      <c r="E11" s="646"/>
      <c r="F11" s="654"/>
      <c r="G11" s="654"/>
    </row>
    <row r="12" spans="3:7" ht="12.6" customHeight="1" x14ac:dyDescent="0.2">
      <c r="C12" s="61" t="s">
        <v>98</v>
      </c>
      <c r="D12" s="62" t="s">
        <v>99</v>
      </c>
      <c r="E12" s="647"/>
      <c r="F12" s="654"/>
      <c r="G12" s="654"/>
    </row>
    <row r="13" spans="3:7" ht="12" customHeight="1" x14ac:dyDescent="0.2">
      <c r="C13" s="60" t="s">
        <v>5</v>
      </c>
      <c r="D13" s="63" t="s">
        <v>100</v>
      </c>
      <c r="E13" s="646">
        <v>10000</v>
      </c>
      <c r="F13" s="654">
        <v>0</v>
      </c>
      <c r="G13" s="654">
        <f>F13/E13*100</f>
        <v>0</v>
      </c>
    </row>
    <row r="14" spans="3:7" ht="12" customHeight="1" x14ac:dyDescent="0.2">
      <c r="C14" s="60" t="s">
        <v>7</v>
      </c>
      <c r="D14" s="64" t="s">
        <v>101</v>
      </c>
      <c r="E14" s="646">
        <v>2900</v>
      </c>
      <c r="F14" s="654">
        <v>2900</v>
      </c>
      <c r="G14" s="654">
        <f t="shared" ref="G14:G56" si="0">F14/E14*100</f>
        <v>100</v>
      </c>
    </row>
    <row r="15" spans="3:7" ht="12" customHeight="1" x14ac:dyDescent="0.2">
      <c r="C15" s="60" t="s">
        <v>9</v>
      </c>
      <c r="D15" s="64" t="s">
        <v>102</v>
      </c>
      <c r="E15" s="646">
        <v>2125</v>
      </c>
      <c r="F15" s="654">
        <v>2125</v>
      </c>
      <c r="G15" s="654">
        <f t="shared" si="0"/>
        <v>100</v>
      </c>
    </row>
    <row r="16" spans="3:7" ht="12" customHeight="1" x14ac:dyDescent="0.2">
      <c r="C16" s="60" t="s">
        <v>11</v>
      </c>
      <c r="D16" s="64" t="s">
        <v>103</v>
      </c>
      <c r="E16" s="646">
        <v>0</v>
      </c>
      <c r="F16" s="654">
        <v>0</v>
      </c>
      <c r="G16" s="654">
        <v>0</v>
      </c>
    </row>
    <row r="17" spans="1:7" ht="12" customHeight="1" x14ac:dyDescent="0.2">
      <c r="C17" s="60" t="s">
        <v>13</v>
      </c>
      <c r="D17" s="64" t="s">
        <v>104</v>
      </c>
      <c r="E17" s="646">
        <v>1758</v>
      </c>
      <c r="F17" s="654"/>
      <c r="G17" s="654">
        <f t="shared" si="0"/>
        <v>0</v>
      </c>
    </row>
    <row r="18" spans="1:7" ht="12" customHeight="1" x14ac:dyDescent="0.2">
      <c r="C18" s="60" t="s">
        <v>15</v>
      </c>
      <c r="D18" s="64" t="s">
        <v>105</v>
      </c>
      <c r="E18" s="646">
        <v>2001</v>
      </c>
      <c r="F18" s="654">
        <v>0</v>
      </c>
      <c r="G18" s="654">
        <f t="shared" si="0"/>
        <v>0</v>
      </c>
    </row>
    <row r="19" spans="1:7" s="66" customFormat="1" ht="12" customHeight="1" x14ac:dyDescent="0.2">
      <c r="A19" s="65"/>
      <c r="B19" s="65"/>
      <c r="C19" s="60" t="s">
        <v>17</v>
      </c>
      <c r="D19" s="64" t="s">
        <v>106</v>
      </c>
      <c r="E19" s="646">
        <v>39</v>
      </c>
      <c r="F19" s="655">
        <v>39</v>
      </c>
      <c r="G19" s="654">
        <f t="shared" si="0"/>
        <v>100</v>
      </c>
    </row>
    <row r="20" spans="1:7" s="66" customFormat="1" ht="12" customHeight="1" x14ac:dyDescent="0.2">
      <c r="A20" s="65"/>
      <c r="B20" s="65"/>
      <c r="C20" s="60" t="s">
        <v>19</v>
      </c>
      <c r="D20" s="64" t="s">
        <v>107</v>
      </c>
      <c r="E20" s="646">
        <v>176</v>
      </c>
      <c r="F20" s="655">
        <v>176</v>
      </c>
      <c r="G20" s="654">
        <f t="shared" si="0"/>
        <v>100</v>
      </c>
    </row>
    <row r="21" spans="1:7" s="66" customFormat="1" ht="12" customHeight="1" x14ac:dyDescent="0.2">
      <c r="A21" s="65"/>
      <c r="B21" s="65"/>
      <c r="C21" s="60" t="s">
        <v>21</v>
      </c>
      <c r="D21" s="64" t="s">
        <v>108</v>
      </c>
      <c r="E21" s="646">
        <v>31</v>
      </c>
      <c r="F21" s="655">
        <v>31</v>
      </c>
      <c r="G21" s="654">
        <f t="shared" si="0"/>
        <v>100</v>
      </c>
    </row>
    <row r="22" spans="1:7" s="66" customFormat="1" ht="12" customHeight="1" thickBot="1" x14ac:dyDescent="0.25">
      <c r="A22" s="65"/>
      <c r="B22" s="65"/>
      <c r="C22" s="60" t="s">
        <v>23</v>
      </c>
      <c r="D22" s="64" t="s">
        <v>109</v>
      </c>
      <c r="E22" s="646">
        <v>287</v>
      </c>
      <c r="F22" s="655">
        <v>287</v>
      </c>
      <c r="G22" s="654">
        <f t="shared" si="0"/>
        <v>100</v>
      </c>
    </row>
    <row r="23" spans="1:7" ht="12.6" customHeight="1" thickBot="1" x14ac:dyDescent="0.25">
      <c r="C23" s="67"/>
      <c r="D23" s="68" t="s">
        <v>110</v>
      </c>
      <c r="E23" s="648">
        <f>SUM(E13:E22)</f>
        <v>19317</v>
      </c>
      <c r="F23" s="654"/>
      <c r="G23" s="654">
        <f t="shared" si="0"/>
        <v>0</v>
      </c>
    </row>
    <row r="24" spans="1:7" ht="15" customHeight="1" x14ac:dyDescent="0.2">
      <c r="B24" s="69"/>
      <c r="C24" s="70"/>
      <c r="D24" s="71"/>
      <c r="E24" s="649"/>
      <c r="F24" s="654"/>
      <c r="G24" s="654"/>
    </row>
    <row r="25" spans="1:7" ht="12.6" customHeight="1" x14ac:dyDescent="0.2">
      <c r="B25" s="69"/>
      <c r="C25" s="72" t="s">
        <v>111</v>
      </c>
      <c r="D25" s="71" t="s">
        <v>112</v>
      </c>
      <c r="E25" s="646"/>
      <c r="F25" s="654"/>
      <c r="G25" s="654"/>
    </row>
    <row r="26" spans="1:7" ht="12" customHeight="1" x14ac:dyDescent="0.2">
      <c r="B26" s="69"/>
      <c r="C26" s="70" t="s">
        <v>5</v>
      </c>
      <c r="D26" s="64" t="s">
        <v>113</v>
      </c>
      <c r="E26" s="646">
        <v>83871</v>
      </c>
      <c r="F26" s="654">
        <v>68870</v>
      </c>
      <c r="G26" s="754">
        <f t="shared" si="0"/>
        <v>82.114199186846477</v>
      </c>
    </row>
    <row r="27" spans="1:7" ht="12" customHeight="1" x14ac:dyDescent="0.2">
      <c r="B27" s="69"/>
      <c r="C27" s="70" t="s">
        <v>7</v>
      </c>
      <c r="D27" s="64" t="s">
        <v>114</v>
      </c>
      <c r="E27" s="646">
        <v>27180</v>
      </c>
      <c r="F27" s="654">
        <v>27180</v>
      </c>
      <c r="G27" s="654">
        <f t="shared" si="0"/>
        <v>100</v>
      </c>
    </row>
    <row r="28" spans="1:7" ht="12" customHeight="1" x14ac:dyDescent="0.2">
      <c r="B28" s="69"/>
      <c r="C28" s="70" t="s">
        <v>9</v>
      </c>
      <c r="D28" s="64" t="s">
        <v>674</v>
      </c>
      <c r="E28" s="646">
        <v>15000</v>
      </c>
      <c r="F28" s="654">
        <v>5000</v>
      </c>
      <c r="G28" s="754">
        <f t="shared" si="0"/>
        <v>33.333333333333329</v>
      </c>
    </row>
    <row r="29" spans="1:7" ht="12" customHeight="1" x14ac:dyDescent="0.2">
      <c r="B29" s="69"/>
      <c r="C29" s="70" t="s">
        <v>11</v>
      </c>
      <c r="D29" s="63" t="s">
        <v>115</v>
      </c>
      <c r="E29" s="646">
        <v>0</v>
      </c>
      <c r="F29" s="654">
        <v>0</v>
      </c>
      <c r="G29" s="654">
        <v>0</v>
      </c>
    </row>
    <row r="30" spans="1:7" ht="12" customHeight="1" x14ac:dyDescent="0.2">
      <c r="B30" s="69"/>
      <c r="C30" s="70" t="s">
        <v>13</v>
      </c>
      <c r="D30" s="63" t="s">
        <v>116</v>
      </c>
      <c r="E30" s="646">
        <v>106500</v>
      </c>
      <c r="F30" s="654">
        <v>106500</v>
      </c>
      <c r="G30" s="654">
        <f t="shared" si="0"/>
        <v>100</v>
      </c>
    </row>
    <row r="31" spans="1:7" ht="12" customHeight="1" x14ac:dyDescent="0.2">
      <c r="B31" s="69"/>
      <c r="C31" s="70" t="s">
        <v>15</v>
      </c>
      <c r="D31" s="63" t="s">
        <v>117</v>
      </c>
      <c r="E31" s="646">
        <v>0</v>
      </c>
      <c r="F31" s="654">
        <v>0</v>
      </c>
      <c r="G31" s="654">
        <v>0</v>
      </c>
    </row>
    <row r="32" spans="1:7" ht="12" customHeight="1" x14ac:dyDescent="0.2">
      <c r="B32" s="69"/>
      <c r="C32" s="70" t="s">
        <v>17</v>
      </c>
      <c r="D32" s="63" t="s">
        <v>118</v>
      </c>
      <c r="E32" s="646">
        <v>0</v>
      </c>
      <c r="F32" s="654">
        <v>0</v>
      </c>
      <c r="G32" s="654">
        <v>0</v>
      </c>
    </row>
    <row r="33" spans="2:7" ht="12" customHeight="1" x14ac:dyDescent="0.2">
      <c r="B33" s="69"/>
      <c r="C33" s="70" t="s">
        <v>19</v>
      </c>
      <c r="D33" s="74" t="s">
        <v>119</v>
      </c>
      <c r="E33" s="647">
        <v>1000</v>
      </c>
      <c r="F33" s="654">
        <v>1000</v>
      </c>
      <c r="G33" s="654">
        <f t="shared" si="0"/>
        <v>100</v>
      </c>
    </row>
    <row r="34" spans="2:7" ht="12" customHeight="1" x14ac:dyDescent="0.2">
      <c r="B34" s="69"/>
      <c r="C34" s="70" t="s">
        <v>21</v>
      </c>
      <c r="D34" s="74" t="s">
        <v>120</v>
      </c>
      <c r="E34" s="647">
        <v>0</v>
      </c>
      <c r="F34" s="654">
        <v>0</v>
      </c>
      <c r="G34" s="654">
        <v>0</v>
      </c>
    </row>
    <row r="35" spans="2:7" ht="12" customHeight="1" x14ac:dyDescent="0.2">
      <c r="B35" s="69"/>
      <c r="C35" s="70" t="s">
        <v>23</v>
      </c>
      <c r="D35" s="74" t="s">
        <v>121</v>
      </c>
      <c r="E35" s="647">
        <v>1500</v>
      </c>
      <c r="F35" s="654">
        <v>1500</v>
      </c>
      <c r="G35" s="654">
        <f t="shared" si="0"/>
        <v>100</v>
      </c>
    </row>
    <row r="36" spans="2:7" ht="12" customHeight="1" x14ac:dyDescent="0.2">
      <c r="B36" s="69"/>
      <c r="C36" s="70" t="s">
        <v>25</v>
      </c>
      <c r="D36" s="74" t="s">
        <v>122</v>
      </c>
      <c r="E36" s="647">
        <v>600</v>
      </c>
      <c r="F36" s="654">
        <v>400</v>
      </c>
      <c r="G36" s="754">
        <f t="shared" si="0"/>
        <v>66.666666666666657</v>
      </c>
    </row>
    <row r="37" spans="2:7" ht="12" customHeight="1" x14ac:dyDescent="0.2">
      <c r="B37" s="69"/>
      <c r="C37" s="70" t="s">
        <v>27</v>
      </c>
      <c r="D37" s="63" t="s">
        <v>123</v>
      </c>
      <c r="E37" s="647">
        <v>500</v>
      </c>
      <c r="F37" s="654">
        <v>500</v>
      </c>
      <c r="G37" s="654">
        <f t="shared" si="0"/>
        <v>100</v>
      </c>
    </row>
    <row r="38" spans="2:7" ht="12" customHeight="1" x14ac:dyDescent="0.2">
      <c r="B38" s="69"/>
      <c r="C38" s="70" t="s">
        <v>29</v>
      </c>
      <c r="D38" s="63" t="s">
        <v>124</v>
      </c>
      <c r="E38" s="647">
        <v>1000</v>
      </c>
      <c r="F38" s="656">
        <v>1000</v>
      </c>
      <c r="G38" s="654">
        <f t="shared" si="0"/>
        <v>100</v>
      </c>
    </row>
    <row r="39" spans="2:7" ht="12" customHeight="1" x14ac:dyDescent="0.2">
      <c r="B39" s="69"/>
      <c r="C39" s="70" t="s">
        <v>31</v>
      </c>
      <c r="D39" s="63" t="s">
        <v>125</v>
      </c>
      <c r="E39" s="647">
        <v>0</v>
      </c>
      <c r="F39" s="654"/>
      <c r="G39" s="654"/>
    </row>
    <row r="40" spans="2:7" ht="12" customHeight="1" x14ac:dyDescent="0.2">
      <c r="B40" s="69"/>
      <c r="C40" s="70" t="s">
        <v>126</v>
      </c>
      <c r="D40" s="63" t="s">
        <v>127</v>
      </c>
      <c r="E40" s="647">
        <v>2000</v>
      </c>
      <c r="F40" s="654">
        <v>0</v>
      </c>
      <c r="G40" s="654">
        <f t="shared" si="0"/>
        <v>0</v>
      </c>
    </row>
    <row r="41" spans="2:7" ht="12" customHeight="1" x14ac:dyDescent="0.2">
      <c r="B41" s="69"/>
      <c r="C41" s="70" t="s">
        <v>37</v>
      </c>
      <c r="D41" s="63" t="s">
        <v>128</v>
      </c>
      <c r="E41" s="647">
        <v>1000</v>
      </c>
      <c r="F41" s="654">
        <v>1000</v>
      </c>
      <c r="G41" s="654">
        <f t="shared" si="0"/>
        <v>100</v>
      </c>
    </row>
    <row r="42" spans="2:7" ht="12" customHeight="1" x14ac:dyDescent="0.2">
      <c r="B42" s="69"/>
      <c r="C42" s="70" t="s">
        <v>39</v>
      </c>
      <c r="D42" s="63" t="s">
        <v>129</v>
      </c>
      <c r="E42" s="647">
        <v>0</v>
      </c>
      <c r="F42" s="654">
        <v>0</v>
      </c>
      <c r="G42" s="654">
        <v>0</v>
      </c>
    </row>
    <row r="43" spans="2:7" ht="12" customHeight="1" x14ac:dyDescent="0.2">
      <c r="B43" s="69"/>
      <c r="C43" s="70" t="s">
        <v>41</v>
      </c>
      <c r="D43" s="63" t="s">
        <v>130</v>
      </c>
      <c r="E43" s="647">
        <v>0</v>
      </c>
      <c r="F43" s="654">
        <v>0</v>
      </c>
      <c r="G43" s="654">
        <v>0</v>
      </c>
    </row>
    <row r="44" spans="2:7" ht="12" customHeight="1" x14ac:dyDescent="0.2">
      <c r="B44" s="69"/>
      <c r="C44" s="70" t="s">
        <v>43</v>
      </c>
      <c r="D44" s="63" t="s">
        <v>131</v>
      </c>
      <c r="E44" s="647">
        <v>0</v>
      </c>
      <c r="F44" s="654">
        <v>0</v>
      </c>
      <c r="G44" s="654">
        <v>0</v>
      </c>
    </row>
    <row r="45" spans="2:7" ht="12" customHeight="1" x14ac:dyDescent="0.2">
      <c r="B45" s="69"/>
      <c r="C45" s="70" t="s">
        <v>44</v>
      </c>
      <c r="D45" s="63" t="s">
        <v>132</v>
      </c>
      <c r="E45" s="647">
        <v>0</v>
      </c>
      <c r="F45" s="654">
        <v>0</v>
      </c>
      <c r="G45" s="654">
        <v>0</v>
      </c>
    </row>
    <row r="46" spans="2:7" ht="12" customHeight="1" x14ac:dyDescent="0.2">
      <c r="B46" s="69"/>
      <c r="C46" s="70" t="s">
        <v>46</v>
      </c>
      <c r="D46" s="63" t="s">
        <v>133</v>
      </c>
      <c r="E46" s="647">
        <v>600</v>
      </c>
      <c r="F46" s="654">
        <v>600</v>
      </c>
      <c r="G46" s="654">
        <f t="shared" si="0"/>
        <v>100</v>
      </c>
    </row>
    <row r="47" spans="2:7" ht="12" customHeight="1" x14ac:dyDescent="0.2">
      <c r="B47" s="69"/>
      <c r="C47" s="70" t="s">
        <v>47</v>
      </c>
      <c r="D47" s="75" t="s">
        <v>134</v>
      </c>
      <c r="E47" s="647">
        <v>0</v>
      </c>
      <c r="F47" s="654">
        <v>0</v>
      </c>
      <c r="G47" s="654">
        <v>0</v>
      </c>
    </row>
    <row r="48" spans="2:7" ht="12" customHeight="1" x14ac:dyDescent="0.2">
      <c r="B48" s="69"/>
      <c r="C48" s="70" t="s">
        <v>135</v>
      </c>
      <c r="D48" s="75" t="s">
        <v>136</v>
      </c>
      <c r="E48" s="647">
        <v>0</v>
      </c>
      <c r="F48" s="654">
        <v>0</v>
      </c>
      <c r="G48" s="654">
        <v>0</v>
      </c>
    </row>
    <row r="49" spans="1:7" s="66" customFormat="1" ht="24" x14ac:dyDescent="0.2">
      <c r="A49" s="65"/>
      <c r="B49" s="76"/>
      <c r="C49" s="70" t="s">
        <v>53</v>
      </c>
      <c r="D49" s="77" t="s">
        <v>137</v>
      </c>
      <c r="E49" s="647">
        <v>0</v>
      </c>
      <c r="F49" s="655">
        <v>0</v>
      </c>
      <c r="G49" s="654">
        <v>0</v>
      </c>
    </row>
    <row r="50" spans="1:7" ht="12" customHeight="1" x14ac:dyDescent="0.2">
      <c r="B50" s="69"/>
      <c r="C50" s="70" t="s">
        <v>55</v>
      </c>
      <c r="D50" s="75" t="s">
        <v>138</v>
      </c>
      <c r="E50" s="647">
        <v>500</v>
      </c>
      <c r="F50" s="654">
        <v>500</v>
      </c>
      <c r="G50" s="654">
        <f t="shared" si="0"/>
        <v>100</v>
      </c>
    </row>
    <row r="51" spans="1:7" s="66" customFormat="1" ht="12" customHeight="1" x14ac:dyDescent="0.2">
      <c r="A51" s="65"/>
      <c r="B51" s="76"/>
      <c r="C51" s="70" t="s">
        <v>58</v>
      </c>
      <c r="D51" s="77" t="s">
        <v>139</v>
      </c>
      <c r="E51" s="650">
        <v>0</v>
      </c>
      <c r="F51" s="655">
        <v>0</v>
      </c>
      <c r="G51" s="654">
        <v>0</v>
      </c>
    </row>
    <row r="52" spans="1:7" ht="12" customHeight="1" x14ac:dyDescent="0.2">
      <c r="B52" s="69"/>
      <c r="C52" s="70" t="s">
        <v>60</v>
      </c>
      <c r="D52" s="75" t="s">
        <v>140</v>
      </c>
      <c r="E52" s="650">
        <v>0</v>
      </c>
      <c r="F52" s="654">
        <v>0</v>
      </c>
      <c r="G52" s="654">
        <v>0</v>
      </c>
    </row>
    <row r="53" spans="1:7" ht="12" customHeight="1" x14ac:dyDescent="0.2">
      <c r="B53" s="69"/>
      <c r="C53" s="70" t="s">
        <v>62</v>
      </c>
      <c r="D53" s="75" t="s">
        <v>141</v>
      </c>
      <c r="E53" s="650">
        <v>500</v>
      </c>
      <c r="F53" s="654">
        <v>500</v>
      </c>
      <c r="G53" s="654">
        <f t="shared" si="0"/>
        <v>100</v>
      </c>
    </row>
    <row r="54" spans="1:7" ht="12" customHeight="1" x14ac:dyDescent="0.2">
      <c r="B54" s="69"/>
      <c r="C54" s="70" t="s">
        <v>65</v>
      </c>
      <c r="D54" s="63" t="s">
        <v>142</v>
      </c>
      <c r="E54" s="647">
        <v>6000</v>
      </c>
      <c r="F54" s="654">
        <v>0</v>
      </c>
      <c r="G54" s="654">
        <f t="shared" si="0"/>
        <v>0</v>
      </c>
    </row>
    <row r="55" spans="1:7" ht="12" customHeight="1" x14ac:dyDescent="0.2">
      <c r="B55" s="69"/>
      <c r="C55" s="70" t="s">
        <v>67</v>
      </c>
      <c r="D55" s="63" t="s">
        <v>143</v>
      </c>
      <c r="E55" s="647">
        <v>400</v>
      </c>
      <c r="F55" s="654">
        <v>400</v>
      </c>
      <c r="G55" s="654">
        <f t="shared" si="0"/>
        <v>100</v>
      </c>
    </row>
    <row r="56" spans="1:7" ht="12" customHeight="1" thickBot="1" x14ac:dyDescent="0.25">
      <c r="B56" s="69"/>
      <c r="C56" s="70" t="s">
        <v>69</v>
      </c>
      <c r="D56" s="63" t="s">
        <v>144</v>
      </c>
      <c r="E56" s="647">
        <v>7175</v>
      </c>
      <c r="F56" s="654">
        <v>7175</v>
      </c>
      <c r="G56" s="654">
        <f t="shared" si="0"/>
        <v>100</v>
      </c>
    </row>
    <row r="57" spans="1:7" ht="12.75" thickBot="1" x14ac:dyDescent="0.25">
      <c r="C57" s="67"/>
      <c r="D57" s="68" t="s">
        <v>145</v>
      </c>
      <c r="E57" s="648">
        <f>SUM(E25:E56)</f>
        <v>255326</v>
      </c>
      <c r="F57" s="654"/>
      <c r="G57" s="654"/>
    </row>
    <row r="58" spans="1:7" ht="12.75" thickBot="1" x14ac:dyDescent="0.25">
      <c r="B58" s="69"/>
      <c r="C58" s="70"/>
      <c r="E58" s="646"/>
      <c r="F58" s="654"/>
      <c r="G58" s="654"/>
    </row>
    <row r="59" spans="1:7" ht="12.75" thickBot="1" x14ac:dyDescent="0.25">
      <c r="C59" s="67"/>
      <c r="D59" s="79" t="s">
        <v>146</v>
      </c>
      <c r="E59" s="651">
        <f>E23+E57</f>
        <v>274643</v>
      </c>
      <c r="F59" s="654"/>
      <c r="G59" s="654"/>
    </row>
    <row r="60" spans="1:7" x14ac:dyDescent="0.2">
      <c r="B60" s="69"/>
      <c r="C60" s="70"/>
      <c r="D60" s="80"/>
      <c r="F60" s="654"/>
      <c r="G60" s="654"/>
    </row>
    <row r="61" spans="1:7" ht="12.6" customHeight="1" x14ac:dyDescent="0.2">
      <c r="B61" s="69"/>
      <c r="C61" s="70"/>
      <c r="D61" s="82" t="s">
        <v>57</v>
      </c>
      <c r="E61" s="646"/>
      <c r="F61" s="654"/>
      <c r="G61" s="654"/>
    </row>
    <row r="62" spans="1:7" x14ac:dyDescent="0.2">
      <c r="B62" s="69"/>
      <c r="C62" s="70"/>
      <c r="D62" s="83"/>
      <c r="E62" s="649"/>
      <c r="F62" s="654"/>
      <c r="G62" s="654"/>
    </row>
    <row r="63" spans="1:7" ht="12.6" customHeight="1" x14ac:dyDescent="0.2">
      <c r="B63" s="69"/>
      <c r="C63" s="72" t="s">
        <v>147</v>
      </c>
      <c r="D63" s="84" t="s">
        <v>112</v>
      </c>
      <c r="E63" s="649">
        <v>0</v>
      </c>
      <c r="F63" s="654"/>
      <c r="G63" s="654"/>
    </row>
    <row r="64" spans="1:7" ht="12" customHeight="1" thickBot="1" x14ac:dyDescent="0.25">
      <c r="B64" s="69"/>
      <c r="C64" s="70" t="s">
        <v>5</v>
      </c>
      <c r="D64" s="80" t="s">
        <v>148</v>
      </c>
      <c r="E64" s="646">
        <v>19</v>
      </c>
      <c r="F64" s="654">
        <v>19</v>
      </c>
      <c r="G64" s="654">
        <v>100</v>
      </c>
    </row>
    <row r="65" spans="2:7" ht="12.6" customHeight="1" thickBot="1" x14ac:dyDescent="0.25">
      <c r="C65" s="85"/>
      <c r="D65" s="79" t="s">
        <v>149</v>
      </c>
      <c r="E65" s="648">
        <f>SUM(E64)</f>
        <v>19</v>
      </c>
      <c r="F65" s="654"/>
      <c r="G65" s="654"/>
    </row>
    <row r="66" spans="2:7" ht="12.75" thickBot="1" x14ac:dyDescent="0.25">
      <c r="B66" s="69"/>
      <c r="C66" s="86"/>
      <c r="D66" s="84"/>
      <c r="E66" s="649"/>
      <c r="F66" s="654"/>
      <c r="G66" s="654"/>
    </row>
    <row r="67" spans="2:7" ht="12.75" thickBot="1" x14ac:dyDescent="0.25">
      <c r="C67" s="67"/>
      <c r="D67" s="87" t="s">
        <v>150</v>
      </c>
      <c r="E67" s="648">
        <f>E65</f>
        <v>19</v>
      </c>
      <c r="F67" s="654"/>
      <c r="G67" s="654"/>
    </row>
    <row r="68" spans="2:7" ht="12.6" customHeight="1" x14ac:dyDescent="0.2">
      <c r="C68" s="88"/>
      <c r="D68" s="83"/>
      <c r="E68" s="652"/>
      <c r="F68" s="654"/>
      <c r="G68" s="654"/>
    </row>
    <row r="69" spans="2:7" ht="12.6" customHeight="1" x14ac:dyDescent="0.2">
      <c r="B69" s="69"/>
      <c r="C69" s="70"/>
      <c r="D69" s="82" t="s">
        <v>151</v>
      </c>
      <c r="E69" s="646"/>
      <c r="F69" s="654"/>
      <c r="G69" s="654"/>
    </row>
    <row r="70" spans="2:7" x14ac:dyDescent="0.2">
      <c r="B70" s="69"/>
      <c r="C70" s="70"/>
      <c r="D70" s="83"/>
      <c r="E70" s="649"/>
      <c r="F70" s="654"/>
      <c r="G70" s="654"/>
    </row>
    <row r="71" spans="2:7" ht="12.6" customHeight="1" x14ac:dyDescent="0.2">
      <c r="B71" s="69"/>
      <c r="C71" s="72" t="s">
        <v>152</v>
      </c>
      <c r="D71" s="84" t="s">
        <v>153</v>
      </c>
      <c r="E71" s="649">
        <v>0</v>
      </c>
      <c r="F71" s="654"/>
      <c r="G71" s="654"/>
    </row>
    <row r="72" spans="2:7" ht="12.75" thickBot="1" x14ac:dyDescent="0.25">
      <c r="B72" s="69"/>
      <c r="C72" s="70" t="s">
        <v>5</v>
      </c>
      <c r="D72" s="80" t="s">
        <v>154</v>
      </c>
      <c r="E72" s="646">
        <v>51</v>
      </c>
      <c r="F72" s="654">
        <v>51</v>
      </c>
      <c r="G72" s="654">
        <v>100</v>
      </c>
    </row>
    <row r="73" spans="2:7" ht="12.6" customHeight="1" thickBot="1" x14ac:dyDescent="0.25">
      <c r="C73" s="85"/>
      <c r="D73" s="79" t="s">
        <v>155</v>
      </c>
      <c r="E73" s="648">
        <f>SUM(E72)</f>
        <v>51</v>
      </c>
      <c r="F73" s="654"/>
      <c r="G73" s="654"/>
    </row>
    <row r="74" spans="2:7" ht="12.75" thickBot="1" x14ac:dyDescent="0.25">
      <c r="B74" s="69"/>
      <c r="C74" s="86"/>
      <c r="D74" s="84"/>
      <c r="E74" s="649"/>
      <c r="F74" s="654"/>
      <c r="G74" s="654"/>
    </row>
    <row r="75" spans="2:7" ht="12.75" thickBot="1" x14ac:dyDescent="0.25">
      <c r="C75" s="67"/>
      <c r="D75" s="87" t="s">
        <v>156</v>
      </c>
      <c r="E75" s="648">
        <f>E73</f>
        <v>51</v>
      </c>
      <c r="F75" s="654"/>
      <c r="G75" s="654"/>
    </row>
    <row r="76" spans="2:7" ht="12.6" customHeight="1" x14ac:dyDescent="0.2">
      <c r="C76" s="88"/>
      <c r="D76" s="83"/>
      <c r="E76" s="652"/>
      <c r="F76" s="654"/>
      <c r="G76" s="654"/>
    </row>
    <row r="77" spans="2:7" ht="12.6" customHeight="1" x14ac:dyDescent="0.2">
      <c r="B77" s="69"/>
      <c r="C77" s="70"/>
      <c r="D77" s="82" t="s">
        <v>157</v>
      </c>
      <c r="E77" s="646"/>
      <c r="F77" s="654"/>
      <c r="G77" s="654"/>
    </row>
    <row r="78" spans="2:7" x14ac:dyDescent="0.2">
      <c r="B78" s="69"/>
      <c r="C78" s="70"/>
      <c r="D78" s="83"/>
      <c r="E78" s="649"/>
      <c r="F78" s="654"/>
      <c r="G78" s="654"/>
    </row>
    <row r="79" spans="2:7" ht="12.6" customHeight="1" x14ac:dyDescent="0.2">
      <c r="B79" s="69"/>
      <c r="C79" s="72" t="s">
        <v>158</v>
      </c>
      <c r="D79" s="84" t="s">
        <v>153</v>
      </c>
      <c r="E79" s="649">
        <v>0</v>
      </c>
      <c r="F79" s="654"/>
      <c r="G79" s="654"/>
    </row>
    <row r="80" spans="2:7" ht="12.75" thickBot="1" x14ac:dyDescent="0.25">
      <c r="B80" s="69"/>
      <c r="C80" s="70" t="s">
        <v>5</v>
      </c>
      <c r="D80" s="80" t="s">
        <v>154</v>
      </c>
      <c r="E80" s="646">
        <v>55</v>
      </c>
      <c r="F80" s="654">
        <v>55</v>
      </c>
      <c r="G80" s="654">
        <v>100</v>
      </c>
    </row>
    <row r="81" spans="2:7" ht="12.6" customHeight="1" thickBot="1" x14ac:dyDescent="0.25">
      <c r="C81" s="85"/>
      <c r="D81" s="79" t="s">
        <v>155</v>
      </c>
      <c r="E81" s="648">
        <f>SUM(E80)</f>
        <v>55</v>
      </c>
      <c r="F81" s="657">
        <v>55</v>
      </c>
      <c r="G81" s="657">
        <v>100</v>
      </c>
    </row>
    <row r="82" spans="2:7" ht="12.75" thickBot="1" x14ac:dyDescent="0.25">
      <c r="B82" s="69"/>
      <c r="C82" s="86"/>
      <c r="D82" s="84"/>
      <c r="E82" s="649"/>
      <c r="F82" s="654"/>
      <c r="G82" s="654"/>
    </row>
    <row r="83" spans="2:7" ht="12.75" thickBot="1" x14ac:dyDescent="0.25">
      <c r="C83" s="67"/>
      <c r="D83" s="87" t="s">
        <v>159</v>
      </c>
      <c r="E83" s="648">
        <f>E81</f>
        <v>55</v>
      </c>
      <c r="F83" s="1020">
        <v>55</v>
      </c>
      <c r="G83" s="1020">
        <v>100</v>
      </c>
    </row>
    <row r="87" spans="2:7" x14ac:dyDescent="0.2">
      <c r="F87" s="73"/>
    </row>
  </sheetData>
  <sheetProtection selectLockedCells="1" selectUnlockedCells="1"/>
  <mergeCells count="9">
    <mergeCell ref="C2:G2"/>
    <mergeCell ref="F8:F9"/>
    <mergeCell ref="G8:G9"/>
    <mergeCell ref="C4:E4"/>
    <mergeCell ref="C5:E5"/>
    <mergeCell ref="C8:C9"/>
    <mergeCell ref="D8:D9"/>
    <mergeCell ref="E8:E9"/>
    <mergeCell ref="D7:G7"/>
  </mergeCells>
  <printOptions horizontalCentered="1"/>
  <pageMargins left="0.55118110236220474" right="0.55118110236220474" top="0.98425196850393704" bottom="0.98425196850393704" header="0.51181102362204722" footer="0.51181102362204722"/>
  <pageSetup paperSize="9" scale="68" firstPageNumber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868FF5-D141-4CEF-8AF4-C375ABD40161}">
  <sheetPr codeName="Munka8">
    <tabColor rgb="FF00B050"/>
    <pageSetUpPr fitToPage="1"/>
  </sheetPr>
  <dimension ref="A1:C56"/>
  <sheetViews>
    <sheetView workbookViewId="0">
      <pane ySplit="6" topLeftCell="A7" activePane="bottomLeft" state="frozen"/>
      <selection pane="bottomLeft" sqref="A1:XFD1"/>
    </sheetView>
  </sheetViews>
  <sheetFormatPr defaultRowHeight="12.75" x14ac:dyDescent="0.2"/>
  <cols>
    <col min="1" max="1" width="8.140625" style="560" customWidth="1"/>
    <col min="2" max="2" width="41" style="560" customWidth="1"/>
    <col min="3" max="3" width="32.85546875" style="560" customWidth="1"/>
    <col min="4" max="16384" width="9.140625" style="560"/>
  </cols>
  <sheetData>
    <row r="1" spans="1:3" s="835" customFormat="1" x14ac:dyDescent="0.2"/>
    <row r="2" spans="1:3" s="835" customFormat="1" x14ac:dyDescent="0.2">
      <c r="A2" s="1101" t="s">
        <v>832</v>
      </c>
      <c r="B2" s="1101"/>
      <c r="C2" s="1101"/>
    </row>
    <row r="3" spans="1:3" s="835" customFormat="1" x14ac:dyDescent="0.2">
      <c r="A3" s="1027"/>
      <c r="B3" s="1027"/>
      <c r="C3" s="1027"/>
    </row>
    <row r="4" spans="1:3" ht="21" customHeight="1" x14ac:dyDescent="0.25">
      <c r="A4" s="1140" t="s">
        <v>874</v>
      </c>
      <c r="B4" s="1141"/>
      <c r="C4" s="1141"/>
    </row>
    <row r="5" spans="1:3" ht="15.75" x14ac:dyDescent="0.2">
      <c r="A5" s="1034" t="s">
        <v>546</v>
      </c>
      <c r="B5" s="1034" t="s">
        <v>3</v>
      </c>
      <c r="C5" s="1034" t="s">
        <v>766</v>
      </c>
    </row>
    <row r="6" spans="1:3" ht="16.5" thickBot="1" x14ac:dyDescent="0.25">
      <c r="A6" s="1078">
        <v>1</v>
      </c>
      <c r="B6" s="1078">
        <v>2</v>
      </c>
      <c r="C6" s="1078">
        <v>3</v>
      </c>
    </row>
    <row r="7" spans="1:3" s="835" customFormat="1" ht="16.5" thickBot="1" x14ac:dyDescent="0.25">
      <c r="A7" s="1137" t="s">
        <v>6</v>
      </c>
      <c r="B7" s="1138"/>
      <c r="C7" s="1139"/>
    </row>
    <row r="8" spans="1:3" x14ac:dyDescent="0.2">
      <c r="A8" s="1079" t="s">
        <v>550</v>
      </c>
      <c r="B8" s="1080" t="s">
        <v>765</v>
      </c>
      <c r="C8" s="1081">
        <v>2845167602</v>
      </c>
    </row>
    <row r="9" spans="1:3" x14ac:dyDescent="0.2">
      <c r="A9" s="1002" t="s">
        <v>552</v>
      </c>
      <c r="B9" s="1003" t="s">
        <v>764</v>
      </c>
      <c r="C9" s="1004">
        <v>1609453385</v>
      </c>
    </row>
    <row r="10" spans="1:3" ht="25.5" x14ac:dyDescent="0.2">
      <c r="A10" s="1005" t="s">
        <v>554</v>
      </c>
      <c r="B10" s="1006" t="s">
        <v>763</v>
      </c>
      <c r="C10" s="1007">
        <v>1235714217</v>
      </c>
    </row>
    <row r="11" spans="1:3" x14ac:dyDescent="0.2">
      <c r="A11" s="1002" t="s">
        <v>556</v>
      </c>
      <c r="B11" s="1003" t="s">
        <v>762</v>
      </c>
      <c r="C11" s="1004">
        <v>8070547151</v>
      </c>
    </row>
    <row r="12" spans="1:3" x14ac:dyDescent="0.2">
      <c r="A12" s="1002" t="s">
        <v>614</v>
      </c>
      <c r="B12" s="1003" t="s">
        <v>761</v>
      </c>
      <c r="C12" s="1004">
        <v>7734729484</v>
      </c>
    </row>
    <row r="13" spans="1:3" ht="25.5" x14ac:dyDescent="0.2">
      <c r="A13" s="1005" t="s">
        <v>616</v>
      </c>
      <c r="B13" s="1006" t="s">
        <v>760</v>
      </c>
      <c r="C13" s="1007">
        <v>335817667</v>
      </c>
    </row>
    <row r="14" spans="1:3" x14ac:dyDescent="0.2">
      <c r="A14" s="1005" t="s">
        <v>759</v>
      </c>
      <c r="B14" s="1006" t="s">
        <v>758</v>
      </c>
      <c r="C14" s="1007">
        <v>1571531884</v>
      </c>
    </row>
    <row r="15" spans="1:3" x14ac:dyDescent="0.2">
      <c r="A15" s="1005" t="s">
        <v>572</v>
      </c>
      <c r="B15" s="1006" t="s">
        <v>757</v>
      </c>
      <c r="C15" s="1007">
        <v>1571531884</v>
      </c>
    </row>
    <row r="16" spans="1:3" ht="25.5" x14ac:dyDescent="0.2">
      <c r="A16" s="1005" t="s">
        <v>574</v>
      </c>
      <c r="B16" s="1006" t="s">
        <v>756</v>
      </c>
      <c r="C16" s="1007">
        <v>3614469</v>
      </c>
    </row>
    <row r="17" spans="1:3" ht="13.5" thickBot="1" x14ac:dyDescent="0.25">
      <c r="A17" s="1072" t="s">
        <v>576</v>
      </c>
      <c r="B17" s="1073" t="s">
        <v>755</v>
      </c>
      <c r="C17" s="1074">
        <v>1567917415</v>
      </c>
    </row>
    <row r="18" spans="1:3" ht="13.5" thickBot="1" x14ac:dyDescent="0.25">
      <c r="A18" s="1142" t="s">
        <v>818</v>
      </c>
      <c r="B18" s="1143"/>
      <c r="C18" s="1144"/>
    </row>
    <row r="19" spans="1:3" x14ac:dyDescent="0.2">
      <c r="A19" s="1069" t="s">
        <v>550</v>
      </c>
      <c r="B19" s="1070" t="s">
        <v>765</v>
      </c>
      <c r="C19" s="1071">
        <v>221917611</v>
      </c>
    </row>
    <row r="20" spans="1:3" x14ac:dyDescent="0.2">
      <c r="A20" s="1063" t="s">
        <v>552</v>
      </c>
      <c r="B20" s="1064" t="s">
        <v>764</v>
      </c>
      <c r="C20" s="1065">
        <v>639035934</v>
      </c>
    </row>
    <row r="21" spans="1:3" ht="25.5" x14ac:dyDescent="0.2">
      <c r="A21" s="1060" t="s">
        <v>554</v>
      </c>
      <c r="B21" s="1061" t="s">
        <v>763</v>
      </c>
      <c r="C21" s="1062">
        <v>-417118323</v>
      </c>
    </row>
    <row r="22" spans="1:3" x14ac:dyDescent="0.2">
      <c r="A22" s="1063" t="s">
        <v>556</v>
      </c>
      <c r="B22" s="1064" t="s">
        <v>762</v>
      </c>
      <c r="C22" s="1065">
        <v>445281638</v>
      </c>
    </row>
    <row r="23" spans="1:3" ht="25.5" x14ac:dyDescent="0.2">
      <c r="A23" s="1060" t="s">
        <v>616</v>
      </c>
      <c r="B23" s="1061" t="s">
        <v>760</v>
      </c>
      <c r="C23" s="1062">
        <v>445281638</v>
      </c>
    </row>
    <row r="24" spans="1:3" x14ac:dyDescent="0.2">
      <c r="A24" s="1060" t="s">
        <v>759</v>
      </c>
      <c r="B24" s="1061" t="s">
        <v>758</v>
      </c>
      <c r="C24" s="1062">
        <v>28163315</v>
      </c>
    </row>
    <row r="25" spans="1:3" x14ac:dyDescent="0.2">
      <c r="A25" s="1060" t="s">
        <v>572</v>
      </c>
      <c r="B25" s="1061" t="s">
        <v>757</v>
      </c>
      <c r="C25" s="1062">
        <v>28163315</v>
      </c>
    </row>
    <row r="26" spans="1:3" ht="13.5" thickBot="1" x14ac:dyDescent="0.25">
      <c r="A26" s="1075" t="s">
        <v>576</v>
      </c>
      <c r="B26" s="1076" t="s">
        <v>755</v>
      </c>
      <c r="C26" s="1077">
        <v>28163315</v>
      </c>
    </row>
    <row r="27" spans="1:3" ht="13.5" thickBot="1" x14ac:dyDescent="0.25">
      <c r="A27" s="1134" t="s">
        <v>815</v>
      </c>
      <c r="B27" s="1135"/>
      <c r="C27" s="1136"/>
    </row>
    <row r="28" spans="1:3" x14ac:dyDescent="0.2">
      <c r="A28" s="1069" t="s">
        <v>550</v>
      </c>
      <c r="B28" s="1070" t="s">
        <v>765</v>
      </c>
      <c r="C28" s="1071">
        <v>3937034</v>
      </c>
    </row>
    <row r="29" spans="1:3" x14ac:dyDescent="0.2">
      <c r="A29" s="1063" t="s">
        <v>552</v>
      </c>
      <c r="B29" s="1064" t="s">
        <v>764</v>
      </c>
      <c r="C29" s="1065">
        <v>346759997</v>
      </c>
    </row>
    <row r="30" spans="1:3" ht="25.5" x14ac:dyDescent="0.2">
      <c r="A30" s="1060" t="s">
        <v>554</v>
      </c>
      <c r="B30" s="1061" t="s">
        <v>763</v>
      </c>
      <c r="C30" s="1062">
        <v>-342822963</v>
      </c>
    </row>
    <row r="31" spans="1:3" x14ac:dyDescent="0.2">
      <c r="A31" s="1063" t="s">
        <v>556</v>
      </c>
      <c r="B31" s="1064" t="s">
        <v>762</v>
      </c>
      <c r="C31" s="1065">
        <v>352478981</v>
      </c>
    </row>
    <row r="32" spans="1:3" ht="25.5" x14ac:dyDescent="0.2">
      <c r="A32" s="1060" t="s">
        <v>616</v>
      </c>
      <c r="B32" s="1061" t="s">
        <v>760</v>
      </c>
      <c r="C32" s="1062">
        <v>352478981</v>
      </c>
    </row>
    <row r="33" spans="1:3" x14ac:dyDescent="0.2">
      <c r="A33" s="1060" t="s">
        <v>759</v>
      </c>
      <c r="B33" s="1061" t="s">
        <v>758</v>
      </c>
      <c r="C33" s="1062">
        <v>9656018</v>
      </c>
    </row>
    <row r="34" spans="1:3" x14ac:dyDescent="0.2">
      <c r="A34" s="1060" t="s">
        <v>572</v>
      </c>
      <c r="B34" s="1061" t="s">
        <v>757</v>
      </c>
      <c r="C34" s="1062">
        <v>9656018</v>
      </c>
    </row>
    <row r="35" spans="1:3" ht="25.5" x14ac:dyDescent="0.2">
      <c r="A35" s="1060" t="s">
        <v>574</v>
      </c>
      <c r="B35" s="1061" t="s">
        <v>756</v>
      </c>
      <c r="C35" s="1062">
        <v>1170298</v>
      </c>
    </row>
    <row r="36" spans="1:3" ht="13.5" thickBot="1" x14ac:dyDescent="0.25">
      <c r="A36" s="1066" t="s">
        <v>576</v>
      </c>
      <c r="B36" s="1067" t="s">
        <v>755</v>
      </c>
      <c r="C36" s="1068">
        <v>8485720</v>
      </c>
    </row>
    <row r="37" spans="1:3" ht="13.5" thickBot="1" x14ac:dyDescent="0.25">
      <c r="A37" s="1134" t="s">
        <v>827</v>
      </c>
      <c r="B37" s="1135"/>
      <c r="C37" s="1136"/>
    </row>
    <row r="38" spans="1:3" x14ac:dyDescent="0.2">
      <c r="A38" s="1069" t="s">
        <v>550</v>
      </c>
      <c r="B38" s="1070" t="s">
        <v>765</v>
      </c>
      <c r="C38" s="1071">
        <v>3566172</v>
      </c>
    </row>
    <row r="39" spans="1:3" x14ac:dyDescent="0.2">
      <c r="A39" s="1063" t="s">
        <v>552</v>
      </c>
      <c r="B39" s="1064" t="s">
        <v>764</v>
      </c>
      <c r="C39" s="1065">
        <v>86094162</v>
      </c>
    </row>
    <row r="40" spans="1:3" ht="25.5" x14ac:dyDescent="0.2">
      <c r="A40" s="1060" t="s">
        <v>554</v>
      </c>
      <c r="B40" s="1061" t="s">
        <v>763</v>
      </c>
      <c r="C40" s="1062">
        <v>-82527990</v>
      </c>
    </row>
    <row r="41" spans="1:3" x14ac:dyDescent="0.2">
      <c r="A41" s="1063" t="s">
        <v>556</v>
      </c>
      <c r="B41" s="1064" t="s">
        <v>762</v>
      </c>
      <c r="C41" s="1065">
        <v>85832682</v>
      </c>
    </row>
    <row r="42" spans="1:3" ht="25.5" x14ac:dyDescent="0.2">
      <c r="A42" s="1060" t="s">
        <v>616</v>
      </c>
      <c r="B42" s="1061" t="s">
        <v>760</v>
      </c>
      <c r="C42" s="1062">
        <v>85832682</v>
      </c>
    </row>
    <row r="43" spans="1:3" x14ac:dyDescent="0.2">
      <c r="A43" s="1060" t="s">
        <v>759</v>
      </c>
      <c r="B43" s="1061" t="s">
        <v>758</v>
      </c>
      <c r="C43" s="1062">
        <v>3304692</v>
      </c>
    </row>
    <row r="44" spans="1:3" x14ac:dyDescent="0.2">
      <c r="A44" s="1060" t="s">
        <v>572</v>
      </c>
      <c r="B44" s="1061" t="s">
        <v>757</v>
      </c>
      <c r="C44" s="1062">
        <v>3304692</v>
      </c>
    </row>
    <row r="45" spans="1:3" ht="13.5" thickBot="1" x14ac:dyDescent="0.25">
      <c r="A45" s="1066" t="s">
        <v>576</v>
      </c>
      <c r="B45" s="1067" t="s">
        <v>755</v>
      </c>
      <c r="C45" s="1068">
        <v>3304692</v>
      </c>
    </row>
    <row r="46" spans="1:3" ht="13.5" thickBot="1" x14ac:dyDescent="0.25">
      <c r="A46" s="1134" t="s">
        <v>826</v>
      </c>
      <c r="B46" s="1135"/>
      <c r="C46" s="1136"/>
    </row>
    <row r="47" spans="1:3" x14ac:dyDescent="0.2">
      <c r="A47" s="1069" t="s">
        <v>550</v>
      </c>
      <c r="B47" s="1070" t="s">
        <v>765</v>
      </c>
      <c r="C47" s="1071">
        <v>174846001</v>
      </c>
    </row>
    <row r="48" spans="1:3" x14ac:dyDescent="0.2">
      <c r="A48" s="1063" t="s">
        <v>552</v>
      </c>
      <c r="B48" s="1064" t="s">
        <v>764</v>
      </c>
      <c r="C48" s="1065">
        <v>615403101</v>
      </c>
    </row>
    <row r="49" spans="1:3" ht="25.5" x14ac:dyDescent="0.2">
      <c r="A49" s="1060" t="s">
        <v>554</v>
      </c>
      <c r="B49" s="1061" t="s">
        <v>763</v>
      </c>
      <c r="C49" s="1062">
        <v>-440557100</v>
      </c>
    </row>
    <row r="50" spans="1:3" x14ac:dyDescent="0.2">
      <c r="A50" s="1063" t="s">
        <v>556</v>
      </c>
      <c r="B50" s="1064" t="s">
        <v>762</v>
      </c>
      <c r="C50" s="1065">
        <v>444631161</v>
      </c>
    </row>
    <row r="51" spans="1:3" ht="25.5" x14ac:dyDescent="0.2">
      <c r="A51" s="1060" t="s">
        <v>616</v>
      </c>
      <c r="B51" s="1061" t="s">
        <v>760</v>
      </c>
      <c r="C51" s="1062">
        <v>444631161</v>
      </c>
    </row>
    <row r="52" spans="1:3" x14ac:dyDescent="0.2">
      <c r="A52" s="1060" t="s">
        <v>759</v>
      </c>
      <c r="B52" s="1061" t="s">
        <v>758</v>
      </c>
      <c r="C52" s="1062">
        <v>4074061</v>
      </c>
    </row>
    <row r="53" spans="1:3" x14ac:dyDescent="0.2">
      <c r="A53" s="1060" t="s">
        <v>572</v>
      </c>
      <c r="B53" s="1061" t="s">
        <v>757</v>
      </c>
      <c r="C53" s="1062">
        <v>4074061</v>
      </c>
    </row>
    <row r="54" spans="1:3" x14ac:dyDescent="0.2">
      <c r="A54" s="1060" t="s">
        <v>576</v>
      </c>
      <c r="B54" s="1061" t="s">
        <v>755</v>
      </c>
      <c r="C54" s="1062">
        <v>4074061</v>
      </c>
    </row>
    <row r="55" spans="1:3" ht="13.5" thickBot="1" x14ac:dyDescent="0.25"/>
    <row r="56" spans="1:3" ht="13.5" thickBot="1" x14ac:dyDescent="0.25">
      <c r="B56" s="1082" t="s">
        <v>875</v>
      </c>
      <c r="C56" s="1083">
        <f>C15+C24+C34+C44+C53</f>
        <v>1616729970</v>
      </c>
    </row>
  </sheetData>
  <mergeCells count="7">
    <mergeCell ref="A46:C46"/>
    <mergeCell ref="A7:C7"/>
    <mergeCell ref="A4:C4"/>
    <mergeCell ref="A2:C2"/>
    <mergeCell ref="A18:C18"/>
    <mergeCell ref="A27:C27"/>
    <mergeCell ref="A37:C37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  <headerFooter>
    <oddHeader>&amp;RÉrték típus: Forint</oddHeader>
    <oddFooter>&amp;LAdatellenőrző kód: 10f-746670-57-603a4f56-1c-50-7f19654c-6b-1152-71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72551A-8B7E-4857-BB64-AB846BCA2117}">
  <sheetPr codeName="Munka9">
    <tabColor rgb="FF00B050"/>
    <pageSetUpPr fitToPage="1"/>
  </sheetPr>
  <dimension ref="A1:I102"/>
  <sheetViews>
    <sheetView workbookViewId="0">
      <pane ySplit="6" topLeftCell="A7" activePane="bottomLeft" state="frozen"/>
      <selection pane="bottomLeft" sqref="A1:XFD1"/>
    </sheetView>
  </sheetViews>
  <sheetFormatPr defaultRowHeight="12.75" x14ac:dyDescent="0.2"/>
  <cols>
    <col min="1" max="1" width="8.140625" style="560" customWidth="1"/>
    <col min="2" max="2" width="41" style="560" customWidth="1"/>
    <col min="3" max="5" width="32.85546875" style="560" customWidth="1"/>
    <col min="6" max="6" width="32.85546875" style="560" hidden="1" customWidth="1"/>
    <col min="7" max="9" width="32.85546875" style="560" customWidth="1"/>
    <col min="10" max="16384" width="9.140625" style="560"/>
  </cols>
  <sheetData>
    <row r="1" spans="1:9" s="835" customFormat="1" x14ac:dyDescent="0.2">
      <c r="B1" s="1338" t="s">
        <v>833</v>
      </c>
      <c r="C1" s="1338"/>
      <c r="D1" s="1338"/>
      <c r="E1" s="1338"/>
      <c r="F1" s="1338"/>
      <c r="G1" s="1338"/>
      <c r="H1" s="1338"/>
      <c r="I1" s="1338"/>
    </row>
    <row r="2" spans="1:9" s="835" customFormat="1" x14ac:dyDescent="0.2">
      <c r="B2" s="1035"/>
      <c r="C2" s="1035"/>
      <c r="D2" s="1035"/>
      <c r="E2" s="1035"/>
      <c r="F2" s="1035"/>
      <c r="G2" s="1035"/>
      <c r="H2" s="1035"/>
      <c r="I2" s="1035"/>
    </row>
    <row r="3" spans="1:9" ht="19.5" customHeight="1" x14ac:dyDescent="0.2">
      <c r="A3" s="1140" t="s">
        <v>877</v>
      </c>
      <c r="B3" s="1145"/>
      <c r="C3" s="1145"/>
      <c r="D3" s="1145"/>
      <c r="E3" s="1145"/>
      <c r="F3" s="1145"/>
      <c r="G3" s="1145"/>
      <c r="H3" s="1145"/>
      <c r="I3" s="1145"/>
    </row>
    <row r="4" spans="1:9" s="835" customFormat="1" ht="15.75" customHeight="1" x14ac:dyDescent="0.2">
      <c r="A4" s="1282" t="s">
        <v>876</v>
      </c>
      <c r="B4" s="1282"/>
      <c r="C4" s="1282"/>
      <c r="D4" s="1282"/>
      <c r="E4" s="1282"/>
      <c r="F4" s="1282"/>
      <c r="G4" s="1282"/>
      <c r="H4" s="1282"/>
      <c r="I4" s="1282"/>
    </row>
    <row r="5" spans="1:9" ht="31.5" x14ac:dyDescent="0.2">
      <c r="A5" s="1034" t="s">
        <v>546</v>
      </c>
      <c r="B5" s="1034" t="s">
        <v>3</v>
      </c>
      <c r="C5" s="1034" t="s">
        <v>767</v>
      </c>
      <c r="D5" s="1034" t="s">
        <v>768</v>
      </c>
      <c r="E5" s="1034" t="s">
        <v>769</v>
      </c>
      <c r="F5" s="1034" t="s">
        <v>770</v>
      </c>
      <c r="G5" s="1034" t="s">
        <v>771</v>
      </c>
      <c r="H5" s="1034" t="s">
        <v>772</v>
      </c>
      <c r="I5" s="1034" t="s">
        <v>773</v>
      </c>
    </row>
    <row r="6" spans="1:9" ht="15.75" x14ac:dyDescent="0.2">
      <c r="A6" s="1034">
        <v>1</v>
      </c>
      <c r="B6" s="1034">
        <v>2</v>
      </c>
      <c r="C6" s="1034">
        <v>3</v>
      </c>
      <c r="D6" s="1034">
        <v>4</v>
      </c>
      <c r="E6" s="1034">
        <v>5</v>
      </c>
      <c r="F6" s="1034">
        <v>6</v>
      </c>
      <c r="G6" s="1034">
        <v>7</v>
      </c>
      <c r="H6" s="1034">
        <v>8</v>
      </c>
      <c r="I6" s="1034">
        <v>9</v>
      </c>
    </row>
    <row r="7" spans="1:9" x14ac:dyDescent="0.2">
      <c r="A7" s="843" t="s">
        <v>550</v>
      </c>
      <c r="B7" s="844" t="s">
        <v>774</v>
      </c>
      <c r="C7" s="845">
        <v>151147774</v>
      </c>
      <c r="D7" s="845">
        <v>21349377211</v>
      </c>
      <c r="E7" s="845">
        <v>969228442</v>
      </c>
      <c r="F7" s="845">
        <v>0</v>
      </c>
      <c r="G7" s="845">
        <v>270214850</v>
      </c>
      <c r="H7" s="845">
        <v>12774504</v>
      </c>
      <c r="I7" s="845">
        <v>22752742781</v>
      </c>
    </row>
    <row r="8" spans="1:9" ht="25.5" x14ac:dyDescent="0.2">
      <c r="A8" s="840" t="s">
        <v>552</v>
      </c>
      <c r="B8" s="841" t="s">
        <v>775</v>
      </c>
      <c r="C8" s="842">
        <v>14480000</v>
      </c>
      <c r="D8" s="842">
        <v>0</v>
      </c>
      <c r="E8" s="842">
        <v>0</v>
      </c>
      <c r="F8" s="842">
        <v>0</v>
      </c>
      <c r="G8" s="842">
        <v>264015373</v>
      </c>
      <c r="H8" s="842">
        <v>0</v>
      </c>
      <c r="I8" s="842">
        <v>278495373</v>
      </c>
    </row>
    <row r="9" spans="1:9" x14ac:dyDescent="0.2">
      <c r="A9" s="840" t="s">
        <v>554</v>
      </c>
      <c r="B9" s="841" t="s">
        <v>776</v>
      </c>
      <c r="C9" s="842">
        <v>0</v>
      </c>
      <c r="D9" s="842">
        <v>0</v>
      </c>
      <c r="E9" s="842">
        <v>0</v>
      </c>
      <c r="F9" s="842">
        <v>0</v>
      </c>
      <c r="G9" s="842">
        <v>6230625</v>
      </c>
      <c r="H9" s="842">
        <v>0</v>
      </c>
      <c r="I9" s="842">
        <v>6230625</v>
      </c>
    </row>
    <row r="10" spans="1:9" x14ac:dyDescent="0.2">
      <c r="A10" s="840" t="s">
        <v>556</v>
      </c>
      <c r="B10" s="841" t="s">
        <v>777</v>
      </c>
      <c r="C10" s="842">
        <v>0</v>
      </c>
      <c r="D10" s="842">
        <v>200447554</v>
      </c>
      <c r="E10" s="842">
        <v>34348069</v>
      </c>
      <c r="F10" s="842">
        <v>0</v>
      </c>
      <c r="G10" s="842">
        <v>0</v>
      </c>
      <c r="H10" s="842">
        <v>0</v>
      </c>
      <c r="I10" s="842">
        <v>234795623</v>
      </c>
    </row>
    <row r="11" spans="1:9" x14ac:dyDescent="0.2">
      <c r="A11" s="840" t="s">
        <v>614</v>
      </c>
      <c r="B11" s="841" t="s">
        <v>778</v>
      </c>
      <c r="C11" s="842">
        <v>0</v>
      </c>
      <c r="D11" s="842">
        <v>52363253</v>
      </c>
      <c r="E11" s="842">
        <v>0</v>
      </c>
      <c r="F11" s="842">
        <v>0</v>
      </c>
      <c r="G11" s="842">
        <v>0</v>
      </c>
      <c r="H11" s="842">
        <v>0</v>
      </c>
      <c r="I11" s="842">
        <v>52363253</v>
      </c>
    </row>
    <row r="12" spans="1:9" x14ac:dyDescent="0.2">
      <c r="A12" s="840" t="s">
        <v>759</v>
      </c>
      <c r="B12" s="841" t="s">
        <v>779</v>
      </c>
      <c r="C12" s="842">
        <v>0</v>
      </c>
      <c r="D12" s="842">
        <v>119058145</v>
      </c>
      <c r="E12" s="842">
        <v>19968997</v>
      </c>
      <c r="F12" s="842">
        <v>0</v>
      </c>
      <c r="G12" s="842">
        <v>0</v>
      </c>
      <c r="H12" s="842">
        <v>232283</v>
      </c>
      <c r="I12" s="842">
        <v>139259425</v>
      </c>
    </row>
    <row r="13" spans="1:9" x14ac:dyDescent="0.2">
      <c r="A13" s="843" t="s">
        <v>558</v>
      </c>
      <c r="B13" s="844" t="s">
        <v>780</v>
      </c>
      <c r="C13" s="845">
        <v>14480000</v>
      </c>
      <c r="D13" s="845">
        <v>371868952</v>
      </c>
      <c r="E13" s="845">
        <v>54317066</v>
      </c>
      <c r="F13" s="845">
        <v>0</v>
      </c>
      <c r="G13" s="845">
        <v>270245998</v>
      </c>
      <c r="H13" s="845">
        <v>232283</v>
      </c>
      <c r="I13" s="845">
        <v>711144299</v>
      </c>
    </row>
    <row r="14" spans="1:9" x14ac:dyDescent="0.2">
      <c r="A14" s="840" t="s">
        <v>560</v>
      </c>
      <c r="B14" s="841" t="s">
        <v>781</v>
      </c>
      <c r="C14" s="842">
        <v>0</v>
      </c>
      <c r="D14" s="842">
        <v>204115895</v>
      </c>
      <c r="E14" s="842">
        <v>783465</v>
      </c>
      <c r="F14" s="842">
        <v>0</v>
      </c>
      <c r="G14" s="842">
        <v>0</v>
      </c>
      <c r="H14" s="842">
        <v>0</v>
      </c>
      <c r="I14" s="842">
        <v>204899360</v>
      </c>
    </row>
    <row r="15" spans="1:9" x14ac:dyDescent="0.2">
      <c r="A15" s="840" t="s">
        <v>562</v>
      </c>
      <c r="B15" s="841" t="s">
        <v>782</v>
      </c>
      <c r="C15" s="842">
        <v>280000</v>
      </c>
      <c r="D15" s="842">
        <v>0</v>
      </c>
      <c r="E15" s="842">
        <v>182700</v>
      </c>
      <c r="F15" s="842">
        <v>0</v>
      </c>
      <c r="G15" s="842">
        <v>0</v>
      </c>
      <c r="H15" s="842">
        <v>0</v>
      </c>
      <c r="I15" s="842">
        <v>462700</v>
      </c>
    </row>
    <row r="16" spans="1:9" x14ac:dyDescent="0.2">
      <c r="A16" s="840" t="s">
        <v>564</v>
      </c>
      <c r="B16" s="841" t="s">
        <v>783</v>
      </c>
      <c r="C16" s="842">
        <v>0</v>
      </c>
      <c r="D16" s="842">
        <v>22528400</v>
      </c>
      <c r="E16" s="842">
        <v>0</v>
      </c>
      <c r="F16" s="842">
        <v>0</v>
      </c>
      <c r="G16" s="842">
        <v>0</v>
      </c>
      <c r="H16" s="842">
        <v>0</v>
      </c>
      <c r="I16" s="842">
        <v>22528400</v>
      </c>
    </row>
    <row r="17" spans="1:9" x14ac:dyDescent="0.2">
      <c r="A17" s="840" t="s">
        <v>568</v>
      </c>
      <c r="B17" s="841" t="s">
        <v>784</v>
      </c>
      <c r="C17" s="842">
        <v>6338533</v>
      </c>
      <c r="D17" s="842">
        <v>245323313</v>
      </c>
      <c r="E17" s="842">
        <v>29476889</v>
      </c>
      <c r="F17" s="842">
        <v>0</v>
      </c>
      <c r="G17" s="842">
        <v>234795623</v>
      </c>
      <c r="H17" s="842">
        <v>232283</v>
      </c>
      <c r="I17" s="842">
        <v>516166641</v>
      </c>
    </row>
    <row r="18" spans="1:9" x14ac:dyDescent="0.2">
      <c r="A18" s="843" t="s">
        <v>570</v>
      </c>
      <c r="B18" s="844" t="s">
        <v>785</v>
      </c>
      <c r="C18" s="845">
        <v>6618533</v>
      </c>
      <c r="D18" s="845">
        <v>471967608</v>
      </c>
      <c r="E18" s="845">
        <v>30443054</v>
      </c>
      <c r="F18" s="845">
        <v>0</v>
      </c>
      <c r="G18" s="845">
        <v>234795623</v>
      </c>
      <c r="H18" s="845">
        <v>232283</v>
      </c>
      <c r="I18" s="845">
        <v>744057101</v>
      </c>
    </row>
    <row r="19" spans="1:9" x14ac:dyDescent="0.2">
      <c r="A19" s="843" t="s">
        <v>572</v>
      </c>
      <c r="B19" s="844" t="s">
        <v>786</v>
      </c>
      <c r="C19" s="845">
        <v>159009241</v>
      </c>
      <c r="D19" s="845">
        <v>21249278555</v>
      </c>
      <c r="E19" s="845">
        <v>993102454</v>
      </c>
      <c r="F19" s="845">
        <v>0</v>
      </c>
      <c r="G19" s="845">
        <v>305665225</v>
      </c>
      <c r="H19" s="845">
        <v>12774504</v>
      </c>
      <c r="I19" s="845">
        <v>22719829979</v>
      </c>
    </row>
    <row r="20" spans="1:9" x14ac:dyDescent="0.2">
      <c r="A20" s="843" t="s">
        <v>574</v>
      </c>
      <c r="B20" s="844" t="s">
        <v>787</v>
      </c>
      <c r="C20" s="845">
        <v>151147774</v>
      </c>
      <c r="D20" s="845">
        <v>3343405528</v>
      </c>
      <c r="E20" s="845">
        <v>594914422</v>
      </c>
      <c r="F20" s="845">
        <v>0</v>
      </c>
      <c r="G20" s="845">
        <v>0</v>
      </c>
      <c r="H20" s="845">
        <v>11482353</v>
      </c>
      <c r="I20" s="845">
        <v>4100950077</v>
      </c>
    </row>
    <row r="21" spans="1:9" x14ac:dyDescent="0.2">
      <c r="A21" s="840" t="s">
        <v>576</v>
      </c>
      <c r="B21" s="841" t="s">
        <v>788</v>
      </c>
      <c r="C21" s="842">
        <v>2820040</v>
      </c>
      <c r="D21" s="842">
        <v>265242041</v>
      </c>
      <c r="E21" s="842">
        <v>60149746</v>
      </c>
      <c r="F21" s="842">
        <v>0</v>
      </c>
      <c r="G21" s="842">
        <v>0</v>
      </c>
      <c r="H21" s="842">
        <v>528483</v>
      </c>
      <c r="I21" s="842">
        <v>328740310</v>
      </c>
    </row>
    <row r="22" spans="1:9" x14ac:dyDescent="0.2">
      <c r="A22" s="840" t="s">
        <v>578</v>
      </c>
      <c r="B22" s="841" t="s">
        <v>789</v>
      </c>
      <c r="C22" s="842">
        <v>6618533</v>
      </c>
      <c r="D22" s="842">
        <v>67588073</v>
      </c>
      <c r="E22" s="842">
        <v>5297245</v>
      </c>
      <c r="F22" s="842">
        <v>0</v>
      </c>
      <c r="G22" s="842">
        <v>0</v>
      </c>
      <c r="H22" s="842">
        <v>0</v>
      </c>
      <c r="I22" s="842">
        <v>79503851</v>
      </c>
    </row>
    <row r="23" spans="1:9" ht="25.5" x14ac:dyDescent="0.2">
      <c r="A23" s="843" t="s">
        <v>580</v>
      </c>
      <c r="B23" s="844" t="s">
        <v>790</v>
      </c>
      <c r="C23" s="845">
        <v>147349281</v>
      </c>
      <c r="D23" s="845">
        <v>3541059496</v>
      </c>
      <c r="E23" s="845">
        <v>649766923</v>
      </c>
      <c r="F23" s="845">
        <v>0</v>
      </c>
      <c r="G23" s="845">
        <v>0</v>
      </c>
      <c r="H23" s="845">
        <v>12010836</v>
      </c>
      <c r="I23" s="845">
        <v>4350186536</v>
      </c>
    </row>
    <row r="24" spans="1:9" x14ac:dyDescent="0.2">
      <c r="A24" s="840" t="s">
        <v>584</v>
      </c>
      <c r="B24" s="841" t="s">
        <v>791</v>
      </c>
      <c r="C24" s="842">
        <v>0</v>
      </c>
      <c r="D24" s="842">
        <v>63321095</v>
      </c>
      <c r="E24" s="842">
        <v>4225031</v>
      </c>
      <c r="F24" s="842">
        <v>0</v>
      </c>
      <c r="G24" s="842">
        <v>0</v>
      </c>
      <c r="H24" s="842">
        <v>0</v>
      </c>
      <c r="I24" s="842">
        <v>67546126</v>
      </c>
    </row>
    <row r="25" spans="1:9" x14ac:dyDescent="0.2">
      <c r="A25" s="840" t="s">
        <v>586</v>
      </c>
      <c r="B25" s="841" t="s">
        <v>792</v>
      </c>
      <c r="C25" s="842">
        <v>0</v>
      </c>
      <c r="D25" s="842">
        <v>63321095</v>
      </c>
      <c r="E25" s="842">
        <v>4225031</v>
      </c>
      <c r="F25" s="842">
        <v>0</v>
      </c>
      <c r="G25" s="842">
        <v>0</v>
      </c>
      <c r="H25" s="842">
        <v>0</v>
      </c>
      <c r="I25" s="842">
        <v>67546126</v>
      </c>
    </row>
    <row r="26" spans="1:9" x14ac:dyDescent="0.2">
      <c r="A26" s="843" t="s">
        <v>590</v>
      </c>
      <c r="B26" s="844" t="s">
        <v>793</v>
      </c>
      <c r="C26" s="845">
        <v>147349281</v>
      </c>
      <c r="D26" s="845">
        <v>3541059496</v>
      </c>
      <c r="E26" s="845">
        <v>649766923</v>
      </c>
      <c r="F26" s="845">
        <v>0</v>
      </c>
      <c r="G26" s="845">
        <v>0</v>
      </c>
      <c r="H26" s="845">
        <v>12010836</v>
      </c>
      <c r="I26" s="845">
        <v>4350186536</v>
      </c>
    </row>
    <row r="27" spans="1:9" x14ac:dyDescent="0.2">
      <c r="A27" s="843" t="s">
        <v>633</v>
      </c>
      <c r="B27" s="844" t="s">
        <v>794</v>
      </c>
      <c r="C27" s="845">
        <v>11659960</v>
      </c>
      <c r="D27" s="845">
        <v>17708219059</v>
      </c>
      <c r="E27" s="845">
        <v>343335531</v>
      </c>
      <c r="F27" s="845">
        <v>0</v>
      </c>
      <c r="G27" s="845">
        <v>305665225</v>
      </c>
      <c r="H27" s="845">
        <v>763668</v>
      </c>
      <c r="I27" s="845">
        <v>18369643443</v>
      </c>
    </row>
    <row r="28" spans="1:9" x14ac:dyDescent="0.2">
      <c r="A28" s="840" t="s">
        <v>635</v>
      </c>
      <c r="B28" s="841" t="s">
        <v>795</v>
      </c>
      <c r="C28" s="842">
        <v>144529241</v>
      </c>
      <c r="D28" s="842">
        <v>3797670</v>
      </c>
      <c r="E28" s="842">
        <v>436677521</v>
      </c>
      <c r="F28" s="842">
        <v>0</v>
      </c>
      <c r="G28" s="842">
        <v>0</v>
      </c>
      <c r="H28" s="842">
        <v>9322162</v>
      </c>
      <c r="I28" s="842">
        <v>594326594</v>
      </c>
    </row>
    <row r="30" spans="1:9" x14ac:dyDescent="0.2">
      <c r="A30" s="1283" t="s">
        <v>815</v>
      </c>
      <c r="B30" s="1283"/>
      <c r="C30" s="1283"/>
      <c r="D30" s="1283"/>
      <c r="E30" s="1283"/>
      <c r="F30" s="1283"/>
      <c r="G30" s="1283"/>
      <c r="H30" s="1283"/>
      <c r="I30" s="1283"/>
    </row>
    <row r="31" spans="1:9" x14ac:dyDescent="0.2">
      <c r="A31" s="1284" t="s">
        <v>550</v>
      </c>
      <c r="B31" s="1285" t="s">
        <v>774</v>
      </c>
      <c r="C31" s="1286">
        <v>195000</v>
      </c>
      <c r="D31" s="1286">
        <v>0</v>
      </c>
      <c r="E31" s="1286">
        <v>19697714</v>
      </c>
      <c r="F31" s="1286">
        <v>0</v>
      </c>
      <c r="G31" s="1286">
        <v>0</v>
      </c>
      <c r="H31" s="1286">
        <v>0</v>
      </c>
      <c r="I31" s="1286">
        <v>19892714</v>
      </c>
    </row>
    <row r="32" spans="1:9" ht="25.5" x14ac:dyDescent="0.2">
      <c r="A32" s="1287" t="s">
        <v>552</v>
      </c>
      <c r="B32" s="1288" t="s">
        <v>775</v>
      </c>
      <c r="C32" s="1289">
        <v>0</v>
      </c>
      <c r="D32" s="1289">
        <v>0</v>
      </c>
      <c r="E32" s="1289">
        <v>0</v>
      </c>
      <c r="F32" s="1289">
        <v>0</v>
      </c>
      <c r="G32" s="1289">
        <v>596815</v>
      </c>
      <c r="H32" s="1289">
        <v>0</v>
      </c>
      <c r="I32" s="1289">
        <v>596815</v>
      </c>
    </row>
    <row r="33" spans="1:9" x14ac:dyDescent="0.2">
      <c r="A33" s="1287" t="s">
        <v>556</v>
      </c>
      <c r="B33" s="1288" t="s">
        <v>777</v>
      </c>
      <c r="C33" s="1289">
        <v>0</v>
      </c>
      <c r="D33" s="1289">
        <v>0</v>
      </c>
      <c r="E33" s="1289">
        <v>596815</v>
      </c>
      <c r="F33" s="1289">
        <v>0</v>
      </c>
      <c r="G33" s="1289">
        <v>0</v>
      </c>
      <c r="H33" s="1289">
        <v>0</v>
      </c>
      <c r="I33" s="1289">
        <v>596815</v>
      </c>
    </row>
    <row r="34" spans="1:9" x14ac:dyDescent="0.2">
      <c r="A34" s="1287" t="s">
        <v>759</v>
      </c>
      <c r="B34" s="1288" t="s">
        <v>779</v>
      </c>
      <c r="C34" s="1289">
        <v>0</v>
      </c>
      <c r="D34" s="1289">
        <v>0</v>
      </c>
      <c r="E34" s="1289">
        <v>819098</v>
      </c>
      <c r="F34" s="1289">
        <v>0</v>
      </c>
      <c r="G34" s="1289">
        <v>0</v>
      </c>
      <c r="H34" s="1289">
        <v>0</v>
      </c>
      <c r="I34" s="1289">
        <v>819098</v>
      </c>
    </row>
    <row r="35" spans="1:9" x14ac:dyDescent="0.2">
      <c r="A35" s="1284" t="s">
        <v>558</v>
      </c>
      <c r="B35" s="1285" t="s">
        <v>780</v>
      </c>
      <c r="C35" s="1286">
        <v>0</v>
      </c>
      <c r="D35" s="1286">
        <v>0</v>
      </c>
      <c r="E35" s="1286">
        <v>1415913</v>
      </c>
      <c r="F35" s="1286">
        <v>0</v>
      </c>
      <c r="G35" s="1286">
        <v>596815</v>
      </c>
      <c r="H35" s="1286">
        <v>0</v>
      </c>
      <c r="I35" s="1286">
        <v>2012728</v>
      </c>
    </row>
    <row r="36" spans="1:9" x14ac:dyDescent="0.2">
      <c r="A36" s="1287" t="s">
        <v>562</v>
      </c>
      <c r="B36" s="1288" t="s">
        <v>782</v>
      </c>
      <c r="C36" s="1289">
        <v>0</v>
      </c>
      <c r="D36" s="1289">
        <v>0</v>
      </c>
      <c r="E36" s="1289">
        <v>265084</v>
      </c>
      <c r="F36" s="1289">
        <v>0</v>
      </c>
      <c r="G36" s="1289">
        <v>0</v>
      </c>
      <c r="H36" s="1289">
        <v>0</v>
      </c>
      <c r="I36" s="1289">
        <v>265084</v>
      </c>
    </row>
    <row r="37" spans="1:9" x14ac:dyDescent="0.2">
      <c r="A37" s="1287" t="s">
        <v>568</v>
      </c>
      <c r="B37" s="1288" t="s">
        <v>784</v>
      </c>
      <c r="C37" s="1289">
        <v>0</v>
      </c>
      <c r="D37" s="1289">
        <v>0</v>
      </c>
      <c r="E37" s="1289">
        <v>3257094</v>
      </c>
      <c r="F37" s="1289">
        <v>0</v>
      </c>
      <c r="G37" s="1289">
        <v>596815</v>
      </c>
      <c r="H37" s="1289">
        <v>0</v>
      </c>
      <c r="I37" s="1289">
        <v>3853909</v>
      </c>
    </row>
    <row r="38" spans="1:9" x14ac:dyDescent="0.2">
      <c r="A38" s="1284" t="s">
        <v>570</v>
      </c>
      <c r="B38" s="1285" t="s">
        <v>785</v>
      </c>
      <c r="C38" s="1286">
        <v>0</v>
      </c>
      <c r="D38" s="1286">
        <v>0</v>
      </c>
      <c r="E38" s="1286">
        <v>3522178</v>
      </c>
      <c r="F38" s="1286">
        <v>0</v>
      </c>
      <c r="G38" s="1286">
        <v>596815</v>
      </c>
      <c r="H38" s="1286">
        <v>0</v>
      </c>
      <c r="I38" s="1286">
        <v>4118993</v>
      </c>
    </row>
    <row r="39" spans="1:9" x14ac:dyDescent="0.2">
      <c r="A39" s="1284" t="s">
        <v>572</v>
      </c>
      <c r="B39" s="1285" t="s">
        <v>786</v>
      </c>
      <c r="C39" s="1286">
        <v>195000</v>
      </c>
      <c r="D39" s="1286">
        <v>0</v>
      </c>
      <c r="E39" s="1286">
        <v>17591449</v>
      </c>
      <c r="F39" s="1286">
        <v>0</v>
      </c>
      <c r="G39" s="1286">
        <v>0</v>
      </c>
      <c r="H39" s="1286">
        <v>0</v>
      </c>
      <c r="I39" s="1286">
        <v>17786449</v>
      </c>
    </row>
    <row r="40" spans="1:9" x14ac:dyDescent="0.2">
      <c r="A40" s="1284" t="s">
        <v>574</v>
      </c>
      <c r="B40" s="1285" t="s">
        <v>787</v>
      </c>
      <c r="C40" s="1286">
        <v>195000</v>
      </c>
      <c r="D40" s="1286">
        <v>0</v>
      </c>
      <c r="E40" s="1286">
        <v>19040692</v>
      </c>
      <c r="F40" s="1286">
        <v>0</v>
      </c>
      <c r="G40" s="1286">
        <v>0</v>
      </c>
      <c r="H40" s="1286">
        <v>0</v>
      </c>
      <c r="I40" s="1286">
        <v>19235692</v>
      </c>
    </row>
    <row r="41" spans="1:9" x14ac:dyDescent="0.2">
      <c r="A41" s="1287" t="s">
        <v>576</v>
      </c>
      <c r="B41" s="1288" t="s">
        <v>788</v>
      </c>
      <c r="C41" s="1289">
        <v>0</v>
      </c>
      <c r="D41" s="1289">
        <v>0</v>
      </c>
      <c r="E41" s="1289">
        <v>821995</v>
      </c>
      <c r="F41" s="1289">
        <v>0</v>
      </c>
      <c r="G41" s="1289">
        <v>0</v>
      </c>
      <c r="H41" s="1289">
        <v>0</v>
      </c>
      <c r="I41" s="1289">
        <v>821995</v>
      </c>
    </row>
    <row r="42" spans="1:9" x14ac:dyDescent="0.2">
      <c r="A42" s="1287" t="s">
        <v>578</v>
      </c>
      <c r="B42" s="1288" t="s">
        <v>789</v>
      </c>
      <c r="C42" s="1289">
        <v>0</v>
      </c>
      <c r="D42" s="1289">
        <v>0</v>
      </c>
      <c r="E42" s="1289">
        <v>2666794</v>
      </c>
      <c r="F42" s="1289">
        <v>0</v>
      </c>
      <c r="G42" s="1289">
        <v>0</v>
      </c>
      <c r="H42" s="1289">
        <v>0</v>
      </c>
      <c r="I42" s="1289">
        <v>2666794</v>
      </c>
    </row>
    <row r="43" spans="1:9" ht="25.5" x14ac:dyDescent="0.2">
      <c r="A43" s="1284" t="s">
        <v>580</v>
      </c>
      <c r="B43" s="1285" t="s">
        <v>790</v>
      </c>
      <c r="C43" s="1286">
        <v>195000</v>
      </c>
      <c r="D43" s="1286">
        <v>0</v>
      </c>
      <c r="E43" s="1286">
        <v>17195893</v>
      </c>
      <c r="F43" s="1286">
        <v>0</v>
      </c>
      <c r="G43" s="1286">
        <v>0</v>
      </c>
      <c r="H43" s="1286">
        <v>0</v>
      </c>
      <c r="I43" s="1286">
        <v>17390893</v>
      </c>
    </row>
    <row r="44" spans="1:9" x14ac:dyDescent="0.2">
      <c r="A44" s="1287" t="s">
        <v>584</v>
      </c>
      <c r="B44" s="1288" t="s">
        <v>791</v>
      </c>
      <c r="C44" s="1289">
        <v>0</v>
      </c>
      <c r="D44" s="1289">
        <v>0</v>
      </c>
      <c r="E44" s="1289">
        <v>36286</v>
      </c>
      <c r="F44" s="1289">
        <v>0</v>
      </c>
      <c r="G44" s="1289">
        <v>0</v>
      </c>
      <c r="H44" s="1289">
        <v>0</v>
      </c>
      <c r="I44" s="1289">
        <v>36286</v>
      </c>
    </row>
    <row r="45" spans="1:9" x14ac:dyDescent="0.2">
      <c r="A45" s="1287" t="s">
        <v>586</v>
      </c>
      <c r="B45" s="1288" t="s">
        <v>792</v>
      </c>
      <c r="C45" s="1289">
        <v>0</v>
      </c>
      <c r="D45" s="1289">
        <v>0</v>
      </c>
      <c r="E45" s="1289">
        <v>36286</v>
      </c>
      <c r="F45" s="1289">
        <v>0</v>
      </c>
      <c r="G45" s="1289">
        <v>0</v>
      </c>
      <c r="H45" s="1289">
        <v>0</v>
      </c>
      <c r="I45" s="1289">
        <v>36286</v>
      </c>
    </row>
    <row r="46" spans="1:9" x14ac:dyDescent="0.2">
      <c r="A46" s="1284" t="s">
        <v>590</v>
      </c>
      <c r="B46" s="1285" t="s">
        <v>793</v>
      </c>
      <c r="C46" s="1286">
        <v>195000</v>
      </c>
      <c r="D46" s="1286">
        <v>0</v>
      </c>
      <c r="E46" s="1286">
        <v>17195893</v>
      </c>
      <c r="F46" s="1286">
        <v>0</v>
      </c>
      <c r="G46" s="1286">
        <v>0</v>
      </c>
      <c r="H46" s="1286">
        <v>0</v>
      </c>
      <c r="I46" s="1286">
        <v>17390893</v>
      </c>
    </row>
    <row r="47" spans="1:9" x14ac:dyDescent="0.2">
      <c r="A47" s="1284" t="s">
        <v>633</v>
      </c>
      <c r="B47" s="1285" t="s">
        <v>794</v>
      </c>
      <c r="C47" s="1286">
        <v>0</v>
      </c>
      <c r="D47" s="1286">
        <v>0</v>
      </c>
      <c r="E47" s="1286">
        <v>395556</v>
      </c>
      <c r="F47" s="1286">
        <v>0</v>
      </c>
      <c r="G47" s="1286">
        <v>0</v>
      </c>
      <c r="H47" s="1286">
        <v>0</v>
      </c>
      <c r="I47" s="1286">
        <v>395556</v>
      </c>
    </row>
    <row r="48" spans="1:9" x14ac:dyDescent="0.2">
      <c r="A48" s="1287" t="s">
        <v>635</v>
      </c>
      <c r="B48" s="1288" t="s">
        <v>795</v>
      </c>
      <c r="C48" s="1289">
        <v>195000</v>
      </c>
      <c r="D48" s="1289">
        <v>0</v>
      </c>
      <c r="E48" s="1289">
        <v>16375020</v>
      </c>
      <c r="F48" s="1289">
        <v>0</v>
      </c>
      <c r="G48" s="1289">
        <v>0</v>
      </c>
      <c r="H48" s="1289">
        <v>0</v>
      </c>
      <c r="I48" s="1289">
        <v>16570020</v>
      </c>
    </row>
    <row r="50" spans="1:9" x14ac:dyDescent="0.2">
      <c r="A50" s="1290" t="s">
        <v>826</v>
      </c>
      <c r="B50" s="1290"/>
      <c r="C50" s="1290"/>
      <c r="D50" s="1290"/>
      <c r="E50" s="1290"/>
      <c r="F50" s="1290"/>
      <c r="G50" s="1290"/>
      <c r="H50" s="1290"/>
      <c r="I50" s="1290"/>
    </row>
    <row r="51" spans="1:9" x14ac:dyDescent="0.2">
      <c r="A51" s="1284" t="s">
        <v>550</v>
      </c>
      <c r="B51" s="1285" t="s">
        <v>774</v>
      </c>
      <c r="C51" s="1286">
        <v>1694670</v>
      </c>
      <c r="D51" s="1286">
        <v>0</v>
      </c>
      <c r="E51" s="1286">
        <v>228577173</v>
      </c>
      <c r="F51" s="1286">
        <v>0</v>
      </c>
      <c r="G51" s="1286">
        <v>0</v>
      </c>
      <c r="H51" s="1286">
        <v>0</v>
      </c>
      <c r="I51" s="1286">
        <v>230271843</v>
      </c>
    </row>
    <row r="52" spans="1:9" ht="25.5" x14ac:dyDescent="0.2">
      <c r="A52" s="1287" t="s">
        <v>552</v>
      </c>
      <c r="B52" s="1288" t="s">
        <v>775</v>
      </c>
      <c r="C52" s="1289">
        <v>0</v>
      </c>
      <c r="D52" s="1289">
        <v>0</v>
      </c>
      <c r="E52" s="1289">
        <v>0</v>
      </c>
      <c r="F52" s="1289">
        <v>0</v>
      </c>
      <c r="G52" s="1289">
        <v>12501480</v>
      </c>
      <c r="H52" s="1289">
        <v>0</v>
      </c>
      <c r="I52" s="1289">
        <v>12501480</v>
      </c>
    </row>
    <row r="53" spans="1:9" x14ac:dyDescent="0.2">
      <c r="A53" s="1287" t="s">
        <v>556</v>
      </c>
      <c r="B53" s="1288" t="s">
        <v>777</v>
      </c>
      <c r="C53" s="1289">
        <v>0</v>
      </c>
      <c r="D53" s="1289">
        <v>0</v>
      </c>
      <c r="E53" s="1289">
        <v>3949820</v>
      </c>
      <c r="F53" s="1289">
        <v>0</v>
      </c>
      <c r="G53" s="1289">
        <v>0</v>
      </c>
      <c r="H53" s="1289">
        <v>0</v>
      </c>
      <c r="I53" s="1289">
        <v>3949820</v>
      </c>
    </row>
    <row r="54" spans="1:9" x14ac:dyDescent="0.2">
      <c r="A54" s="1287" t="s">
        <v>759</v>
      </c>
      <c r="B54" s="1288" t="s">
        <v>779</v>
      </c>
      <c r="C54" s="1289">
        <v>0</v>
      </c>
      <c r="D54" s="1289">
        <v>0</v>
      </c>
      <c r="E54" s="1289">
        <v>29495493</v>
      </c>
      <c r="F54" s="1289">
        <v>0</v>
      </c>
      <c r="G54" s="1289">
        <v>0</v>
      </c>
      <c r="H54" s="1289">
        <v>0</v>
      </c>
      <c r="I54" s="1289">
        <v>29495493</v>
      </c>
    </row>
    <row r="55" spans="1:9" x14ac:dyDescent="0.2">
      <c r="A55" s="1284" t="s">
        <v>558</v>
      </c>
      <c r="B55" s="1285" t="s">
        <v>780</v>
      </c>
      <c r="C55" s="1286">
        <v>0</v>
      </c>
      <c r="D55" s="1286">
        <v>0</v>
      </c>
      <c r="E55" s="1286">
        <v>33445313</v>
      </c>
      <c r="F55" s="1286">
        <v>0</v>
      </c>
      <c r="G55" s="1286">
        <v>12501480</v>
      </c>
      <c r="H55" s="1286">
        <v>0</v>
      </c>
      <c r="I55" s="1286">
        <v>45946793</v>
      </c>
    </row>
    <row r="56" spans="1:9" x14ac:dyDescent="0.2">
      <c r="A56" s="1287" t="s">
        <v>562</v>
      </c>
      <c r="B56" s="1288" t="s">
        <v>782</v>
      </c>
      <c r="C56" s="1289">
        <v>0</v>
      </c>
      <c r="D56" s="1289">
        <v>0</v>
      </c>
      <c r="E56" s="1289">
        <v>881060</v>
      </c>
      <c r="F56" s="1289">
        <v>0</v>
      </c>
      <c r="G56" s="1289">
        <v>0</v>
      </c>
      <c r="H56" s="1289">
        <v>0</v>
      </c>
      <c r="I56" s="1289">
        <v>881060</v>
      </c>
    </row>
    <row r="57" spans="1:9" x14ac:dyDescent="0.2">
      <c r="A57" s="1287" t="s">
        <v>564</v>
      </c>
      <c r="B57" s="1288" t="s">
        <v>783</v>
      </c>
      <c r="C57" s="1289">
        <v>0</v>
      </c>
      <c r="D57" s="1289">
        <v>0</v>
      </c>
      <c r="E57" s="1289">
        <v>47244</v>
      </c>
      <c r="F57" s="1289">
        <v>0</v>
      </c>
      <c r="G57" s="1289">
        <v>8551660</v>
      </c>
      <c r="H57" s="1289">
        <v>0</v>
      </c>
      <c r="I57" s="1289">
        <v>8598904</v>
      </c>
    </row>
    <row r="58" spans="1:9" x14ac:dyDescent="0.2">
      <c r="A58" s="1287" t="s">
        <v>568</v>
      </c>
      <c r="B58" s="1288" t="s">
        <v>784</v>
      </c>
      <c r="C58" s="1289">
        <v>0</v>
      </c>
      <c r="D58" s="1289">
        <v>0</v>
      </c>
      <c r="E58" s="1289">
        <v>29495493</v>
      </c>
      <c r="F58" s="1289">
        <v>0</v>
      </c>
      <c r="G58" s="1289">
        <v>3949820</v>
      </c>
      <c r="H58" s="1289">
        <v>0</v>
      </c>
      <c r="I58" s="1289">
        <v>33445313</v>
      </c>
    </row>
    <row r="59" spans="1:9" x14ac:dyDescent="0.2">
      <c r="A59" s="1284" t="s">
        <v>570</v>
      </c>
      <c r="B59" s="1285" t="s">
        <v>785</v>
      </c>
      <c r="C59" s="1286">
        <v>0</v>
      </c>
      <c r="D59" s="1286">
        <v>0</v>
      </c>
      <c r="E59" s="1286">
        <v>30423797</v>
      </c>
      <c r="F59" s="1286">
        <v>0</v>
      </c>
      <c r="G59" s="1286">
        <v>12501480</v>
      </c>
      <c r="H59" s="1286">
        <v>0</v>
      </c>
      <c r="I59" s="1286">
        <v>42925277</v>
      </c>
    </row>
    <row r="60" spans="1:9" x14ac:dyDescent="0.2">
      <c r="A60" s="1284" t="s">
        <v>572</v>
      </c>
      <c r="B60" s="1285" t="s">
        <v>786</v>
      </c>
      <c r="C60" s="1286">
        <v>1694670</v>
      </c>
      <c r="D60" s="1286">
        <v>0</v>
      </c>
      <c r="E60" s="1286">
        <v>231598689</v>
      </c>
      <c r="F60" s="1286">
        <v>0</v>
      </c>
      <c r="G60" s="1286">
        <v>0</v>
      </c>
      <c r="H60" s="1286">
        <v>0</v>
      </c>
      <c r="I60" s="1286">
        <v>233293359</v>
      </c>
    </row>
    <row r="61" spans="1:9" x14ac:dyDescent="0.2">
      <c r="A61" s="1284" t="s">
        <v>574</v>
      </c>
      <c r="B61" s="1285" t="s">
        <v>787</v>
      </c>
      <c r="C61" s="1286">
        <v>1645720</v>
      </c>
      <c r="D61" s="1286">
        <v>0</v>
      </c>
      <c r="E61" s="1286">
        <v>202139804</v>
      </c>
      <c r="F61" s="1286">
        <v>0</v>
      </c>
      <c r="G61" s="1286">
        <v>0</v>
      </c>
      <c r="H61" s="1286">
        <v>0</v>
      </c>
      <c r="I61" s="1286">
        <v>203785524</v>
      </c>
    </row>
    <row r="62" spans="1:9" x14ac:dyDescent="0.2">
      <c r="A62" s="1287" t="s">
        <v>576</v>
      </c>
      <c r="B62" s="1288" t="s">
        <v>788</v>
      </c>
      <c r="C62" s="1289">
        <v>48000</v>
      </c>
      <c r="D62" s="1289">
        <v>0</v>
      </c>
      <c r="E62" s="1289">
        <v>10735480</v>
      </c>
      <c r="F62" s="1289">
        <v>0</v>
      </c>
      <c r="G62" s="1289">
        <v>0</v>
      </c>
      <c r="H62" s="1289">
        <v>0</v>
      </c>
      <c r="I62" s="1289">
        <v>10783480</v>
      </c>
    </row>
    <row r="63" spans="1:9" x14ac:dyDescent="0.2">
      <c r="A63" s="1287" t="s">
        <v>578</v>
      </c>
      <c r="B63" s="1288" t="s">
        <v>789</v>
      </c>
      <c r="C63" s="1289">
        <v>0</v>
      </c>
      <c r="D63" s="1289">
        <v>0</v>
      </c>
      <c r="E63" s="1289">
        <v>928304</v>
      </c>
      <c r="F63" s="1289">
        <v>0</v>
      </c>
      <c r="G63" s="1289">
        <v>0</v>
      </c>
      <c r="H63" s="1289">
        <v>0</v>
      </c>
      <c r="I63" s="1289">
        <v>928304</v>
      </c>
    </row>
    <row r="64" spans="1:9" ht="25.5" x14ac:dyDescent="0.2">
      <c r="A64" s="1284" t="s">
        <v>580</v>
      </c>
      <c r="B64" s="1285" t="s">
        <v>790</v>
      </c>
      <c r="C64" s="1286">
        <v>1693720</v>
      </c>
      <c r="D64" s="1286">
        <v>0</v>
      </c>
      <c r="E64" s="1286">
        <v>211946980</v>
      </c>
      <c r="F64" s="1286">
        <v>0</v>
      </c>
      <c r="G64" s="1286">
        <v>0</v>
      </c>
      <c r="H64" s="1286">
        <v>0</v>
      </c>
      <c r="I64" s="1286">
        <v>213640700</v>
      </c>
    </row>
    <row r="65" spans="1:9" x14ac:dyDescent="0.2">
      <c r="A65" s="1284" t="s">
        <v>590</v>
      </c>
      <c r="B65" s="1285" t="s">
        <v>793</v>
      </c>
      <c r="C65" s="1286">
        <v>1693720</v>
      </c>
      <c r="D65" s="1286">
        <v>0</v>
      </c>
      <c r="E65" s="1286">
        <v>211946980</v>
      </c>
      <c r="F65" s="1286">
        <v>0</v>
      </c>
      <c r="G65" s="1286">
        <v>0</v>
      </c>
      <c r="H65" s="1286">
        <v>0</v>
      </c>
      <c r="I65" s="1286">
        <v>213640700</v>
      </c>
    </row>
    <row r="66" spans="1:9" x14ac:dyDescent="0.2">
      <c r="A66" s="1284" t="s">
        <v>633</v>
      </c>
      <c r="B66" s="1285" t="s">
        <v>794</v>
      </c>
      <c r="C66" s="1286">
        <v>950</v>
      </c>
      <c r="D66" s="1286">
        <v>0</v>
      </c>
      <c r="E66" s="1286">
        <v>19651709</v>
      </c>
      <c r="F66" s="1286">
        <v>0</v>
      </c>
      <c r="G66" s="1286">
        <v>0</v>
      </c>
      <c r="H66" s="1286">
        <v>0</v>
      </c>
      <c r="I66" s="1286">
        <v>19652659</v>
      </c>
    </row>
    <row r="67" spans="1:9" x14ac:dyDescent="0.2">
      <c r="A67" s="1287" t="s">
        <v>635</v>
      </c>
      <c r="B67" s="1288" t="s">
        <v>795</v>
      </c>
      <c r="C67" s="1289">
        <v>1394670</v>
      </c>
      <c r="D67" s="1289">
        <v>0</v>
      </c>
      <c r="E67" s="1289">
        <v>188384977</v>
      </c>
      <c r="F67" s="1289">
        <v>0</v>
      </c>
      <c r="G67" s="1289">
        <v>0</v>
      </c>
      <c r="H67" s="1289">
        <v>0</v>
      </c>
      <c r="I67" s="1289">
        <v>189779647</v>
      </c>
    </row>
    <row r="69" spans="1:9" x14ac:dyDescent="0.2">
      <c r="A69" s="1290" t="s">
        <v>878</v>
      </c>
      <c r="B69" s="1290"/>
      <c r="C69" s="1290"/>
      <c r="D69" s="1290"/>
      <c r="E69" s="1290"/>
      <c r="F69" s="1290"/>
      <c r="G69" s="1290"/>
      <c r="H69" s="1290"/>
      <c r="I69" s="1290"/>
    </row>
    <row r="70" spans="1:9" x14ac:dyDescent="0.2">
      <c r="A70" s="1284" t="s">
        <v>550</v>
      </c>
      <c r="B70" s="1285" t="s">
        <v>774</v>
      </c>
      <c r="C70" s="1286">
        <v>149075</v>
      </c>
      <c r="D70" s="1286">
        <v>0</v>
      </c>
      <c r="E70" s="1286">
        <v>94351490</v>
      </c>
      <c r="F70" s="1286">
        <v>0</v>
      </c>
      <c r="G70" s="1286">
        <v>0</v>
      </c>
      <c r="H70" s="1286">
        <v>0</v>
      </c>
      <c r="I70" s="1286">
        <v>94500565</v>
      </c>
    </row>
    <row r="71" spans="1:9" ht="25.5" x14ac:dyDescent="0.2">
      <c r="A71" s="1287" t="s">
        <v>552</v>
      </c>
      <c r="B71" s="1288" t="s">
        <v>775</v>
      </c>
      <c r="C71" s="1289">
        <v>0</v>
      </c>
      <c r="D71" s="1289">
        <v>0</v>
      </c>
      <c r="E71" s="1289">
        <v>0</v>
      </c>
      <c r="F71" s="1289">
        <v>0</v>
      </c>
      <c r="G71" s="1289">
        <v>917592</v>
      </c>
      <c r="H71" s="1289">
        <v>0</v>
      </c>
      <c r="I71" s="1289">
        <v>917592</v>
      </c>
    </row>
    <row r="72" spans="1:9" x14ac:dyDescent="0.2">
      <c r="A72" s="1287" t="s">
        <v>556</v>
      </c>
      <c r="B72" s="1288" t="s">
        <v>777</v>
      </c>
      <c r="C72" s="1289">
        <v>0</v>
      </c>
      <c r="D72" s="1289">
        <v>0</v>
      </c>
      <c r="E72" s="1289">
        <v>917592</v>
      </c>
      <c r="F72" s="1289">
        <v>0</v>
      </c>
      <c r="G72" s="1289">
        <v>0</v>
      </c>
      <c r="H72" s="1289">
        <v>0</v>
      </c>
      <c r="I72" s="1289">
        <v>917592</v>
      </c>
    </row>
    <row r="73" spans="1:9" x14ac:dyDescent="0.2">
      <c r="A73" s="1287" t="s">
        <v>614</v>
      </c>
      <c r="B73" s="1288" t="s">
        <v>778</v>
      </c>
      <c r="C73" s="1289">
        <v>0</v>
      </c>
      <c r="D73" s="1289">
        <v>0</v>
      </c>
      <c r="E73" s="1289">
        <v>80</v>
      </c>
      <c r="F73" s="1289">
        <v>0</v>
      </c>
      <c r="G73" s="1289">
        <v>0</v>
      </c>
      <c r="H73" s="1289">
        <v>0</v>
      </c>
      <c r="I73" s="1289">
        <v>80</v>
      </c>
    </row>
    <row r="74" spans="1:9" x14ac:dyDescent="0.2">
      <c r="A74" s="1287" t="s">
        <v>759</v>
      </c>
      <c r="B74" s="1288" t="s">
        <v>779</v>
      </c>
      <c r="C74" s="1289">
        <v>0</v>
      </c>
      <c r="D74" s="1289">
        <v>0</v>
      </c>
      <c r="E74" s="1289">
        <v>8115172</v>
      </c>
      <c r="F74" s="1289">
        <v>0</v>
      </c>
      <c r="G74" s="1289">
        <v>0</v>
      </c>
      <c r="H74" s="1289">
        <v>0</v>
      </c>
      <c r="I74" s="1289">
        <v>8115172</v>
      </c>
    </row>
    <row r="75" spans="1:9" x14ac:dyDescent="0.2">
      <c r="A75" s="1284" t="s">
        <v>558</v>
      </c>
      <c r="B75" s="1285" t="s">
        <v>780</v>
      </c>
      <c r="C75" s="1286">
        <v>0</v>
      </c>
      <c r="D75" s="1286">
        <v>0</v>
      </c>
      <c r="E75" s="1286">
        <v>9032844</v>
      </c>
      <c r="F75" s="1286">
        <v>0</v>
      </c>
      <c r="G75" s="1286">
        <v>917592</v>
      </c>
      <c r="H75" s="1286">
        <v>0</v>
      </c>
      <c r="I75" s="1286">
        <v>9950436</v>
      </c>
    </row>
    <row r="76" spans="1:9" x14ac:dyDescent="0.2">
      <c r="A76" s="1287" t="s">
        <v>568</v>
      </c>
      <c r="B76" s="1288" t="s">
        <v>784</v>
      </c>
      <c r="C76" s="1289">
        <v>0</v>
      </c>
      <c r="D76" s="1289">
        <v>0</v>
      </c>
      <c r="E76" s="1289">
        <v>8115172</v>
      </c>
      <c r="F76" s="1289">
        <v>0</v>
      </c>
      <c r="G76" s="1289">
        <v>917592</v>
      </c>
      <c r="H76" s="1289">
        <v>0</v>
      </c>
      <c r="I76" s="1289">
        <v>9032764</v>
      </c>
    </row>
    <row r="77" spans="1:9" x14ac:dyDescent="0.2">
      <c r="A77" s="1284" t="s">
        <v>570</v>
      </c>
      <c r="B77" s="1285" t="s">
        <v>785</v>
      </c>
      <c r="C77" s="1286">
        <v>0</v>
      </c>
      <c r="D77" s="1286">
        <v>0</v>
      </c>
      <c r="E77" s="1286">
        <v>8115172</v>
      </c>
      <c r="F77" s="1286">
        <v>0</v>
      </c>
      <c r="G77" s="1286">
        <v>917592</v>
      </c>
      <c r="H77" s="1286">
        <v>0</v>
      </c>
      <c r="I77" s="1286">
        <v>9032764</v>
      </c>
    </row>
    <row r="78" spans="1:9" x14ac:dyDescent="0.2">
      <c r="A78" s="1284" t="s">
        <v>572</v>
      </c>
      <c r="B78" s="1285" t="s">
        <v>786</v>
      </c>
      <c r="C78" s="1286">
        <v>149075</v>
      </c>
      <c r="D78" s="1286">
        <v>0</v>
      </c>
      <c r="E78" s="1286">
        <v>95269162</v>
      </c>
      <c r="F78" s="1286">
        <v>0</v>
      </c>
      <c r="G78" s="1286">
        <v>0</v>
      </c>
      <c r="H78" s="1286">
        <v>0</v>
      </c>
      <c r="I78" s="1286">
        <v>95418237</v>
      </c>
    </row>
    <row r="79" spans="1:9" x14ac:dyDescent="0.2">
      <c r="A79" s="1284" t="s">
        <v>574</v>
      </c>
      <c r="B79" s="1285" t="s">
        <v>787</v>
      </c>
      <c r="C79" s="1286">
        <v>149075</v>
      </c>
      <c r="D79" s="1286">
        <v>0</v>
      </c>
      <c r="E79" s="1286">
        <v>91398827</v>
      </c>
      <c r="F79" s="1286">
        <v>0</v>
      </c>
      <c r="G79" s="1286">
        <v>0</v>
      </c>
      <c r="H79" s="1286">
        <v>0</v>
      </c>
      <c r="I79" s="1286">
        <v>91547902</v>
      </c>
    </row>
    <row r="80" spans="1:9" x14ac:dyDescent="0.2">
      <c r="A80" s="1287" t="s">
        <v>576</v>
      </c>
      <c r="B80" s="1288" t="s">
        <v>788</v>
      </c>
      <c r="C80" s="1289">
        <v>0</v>
      </c>
      <c r="D80" s="1289">
        <v>0</v>
      </c>
      <c r="E80" s="1289">
        <v>2190106</v>
      </c>
      <c r="F80" s="1289">
        <v>0</v>
      </c>
      <c r="G80" s="1289">
        <v>0</v>
      </c>
      <c r="H80" s="1289">
        <v>0</v>
      </c>
      <c r="I80" s="1289">
        <v>2190106</v>
      </c>
    </row>
    <row r="81" spans="1:9" ht="25.5" x14ac:dyDescent="0.2">
      <c r="A81" s="1284" t="s">
        <v>580</v>
      </c>
      <c r="B81" s="1285" t="s">
        <v>790</v>
      </c>
      <c r="C81" s="1286">
        <v>149075</v>
      </c>
      <c r="D81" s="1286">
        <v>0</v>
      </c>
      <c r="E81" s="1286">
        <v>93588933</v>
      </c>
      <c r="F81" s="1286">
        <v>0</v>
      </c>
      <c r="G81" s="1286">
        <v>0</v>
      </c>
      <c r="H81" s="1286">
        <v>0</v>
      </c>
      <c r="I81" s="1286">
        <v>93738008</v>
      </c>
    </row>
    <row r="82" spans="1:9" x14ac:dyDescent="0.2">
      <c r="A82" s="1284" t="s">
        <v>590</v>
      </c>
      <c r="B82" s="1285" t="s">
        <v>793</v>
      </c>
      <c r="C82" s="1286">
        <v>149075</v>
      </c>
      <c r="D82" s="1286">
        <v>0</v>
      </c>
      <c r="E82" s="1286">
        <v>93588933</v>
      </c>
      <c r="F82" s="1286">
        <v>0</v>
      </c>
      <c r="G82" s="1286">
        <v>0</v>
      </c>
      <c r="H82" s="1286">
        <v>0</v>
      </c>
      <c r="I82" s="1286">
        <v>93738008</v>
      </c>
    </row>
    <row r="83" spans="1:9" x14ac:dyDescent="0.2">
      <c r="A83" s="1284" t="s">
        <v>633</v>
      </c>
      <c r="B83" s="1285" t="s">
        <v>794</v>
      </c>
      <c r="C83" s="1286">
        <v>0</v>
      </c>
      <c r="D83" s="1286">
        <v>0</v>
      </c>
      <c r="E83" s="1286">
        <v>1680229</v>
      </c>
      <c r="F83" s="1286">
        <v>0</v>
      </c>
      <c r="G83" s="1286">
        <v>0</v>
      </c>
      <c r="H83" s="1286">
        <v>0</v>
      </c>
      <c r="I83" s="1286">
        <v>1680229</v>
      </c>
    </row>
    <row r="84" spans="1:9" x14ac:dyDescent="0.2">
      <c r="A84" s="1287" t="s">
        <v>635</v>
      </c>
      <c r="B84" s="1288" t="s">
        <v>795</v>
      </c>
      <c r="C84" s="1289">
        <v>149075</v>
      </c>
      <c r="D84" s="1289">
        <v>0</v>
      </c>
      <c r="E84" s="1289">
        <v>88927530</v>
      </c>
      <c r="F84" s="1289">
        <v>0</v>
      </c>
      <c r="G84" s="1289">
        <v>0</v>
      </c>
      <c r="H84" s="1289">
        <v>0</v>
      </c>
      <c r="I84" s="1289">
        <v>89076605</v>
      </c>
    </row>
    <row r="86" spans="1:9" x14ac:dyDescent="0.2">
      <c r="A86" s="1290" t="s">
        <v>818</v>
      </c>
      <c r="B86" s="1290"/>
      <c r="C86" s="1290"/>
      <c r="D86" s="1290"/>
      <c r="E86" s="1290"/>
      <c r="F86" s="1290"/>
      <c r="G86" s="1290"/>
      <c r="H86" s="1290"/>
      <c r="I86" s="1290"/>
    </row>
    <row r="87" spans="1:9" x14ac:dyDescent="0.2">
      <c r="A87" s="1060" t="s">
        <v>550</v>
      </c>
      <c r="B87" s="1061" t="s">
        <v>774</v>
      </c>
      <c r="C87" s="1062">
        <v>368806</v>
      </c>
      <c r="D87" s="1062">
        <v>0</v>
      </c>
      <c r="E87" s="1062">
        <v>60657648</v>
      </c>
      <c r="F87" s="1062">
        <v>0</v>
      </c>
      <c r="G87" s="1062">
        <v>0</v>
      </c>
      <c r="H87" s="1062">
        <v>0</v>
      </c>
      <c r="I87" s="1062">
        <v>61026454</v>
      </c>
    </row>
    <row r="88" spans="1:9" ht="25.5" x14ac:dyDescent="0.2">
      <c r="A88" s="1063" t="s">
        <v>552</v>
      </c>
      <c r="B88" s="1064" t="s">
        <v>775</v>
      </c>
      <c r="C88" s="1065">
        <v>0</v>
      </c>
      <c r="D88" s="1065">
        <v>0</v>
      </c>
      <c r="E88" s="1065">
        <v>0</v>
      </c>
      <c r="F88" s="1065">
        <v>0</v>
      </c>
      <c r="G88" s="1065">
        <v>5173677</v>
      </c>
      <c r="H88" s="1065">
        <v>0</v>
      </c>
      <c r="I88" s="1065">
        <v>5173677</v>
      </c>
    </row>
    <row r="89" spans="1:9" x14ac:dyDescent="0.2">
      <c r="A89" s="1063" t="s">
        <v>556</v>
      </c>
      <c r="B89" s="1064" t="s">
        <v>777</v>
      </c>
      <c r="C89" s="1065">
        <v>0</v>
      </c>
      <c r="D89" s="1065">
        <v>0</v>
      </c>
      <c r="E89" s="1065">
        <v>5173677</v>
      </c>
      <c r="F89" s="1065">
        <v>0</v>
      </c>
      <c r="G89" s="1065">
        <v>0</v>
      </c>
      <c r="H89" s="1065">
        <v>0</v>
      </c>
      <c r="I89" s="1065">
        <v>5173677</v>
      </c>
    </row>
    <row r="90" spans="1:9" x14ac:dyDescent="0.2">
      <c r="A90" s="1063" t="s">
        <v>759</v>
      </c>
      <c r="B90" s="1064" t="s">
        <v>779</v>
      </c>
      <c r="C90" s="1065">
        <v>0</v>
      </c>
      <c r="D90" s="1065">
        <v>0</v>
      </c>
      <c r="E90" s="1065">
        <v>11340312</v>
      </c>
      <c r="F90" s="1065">
        <v>0</v>
      </c>
      <c r="G90" s="1065">
        <v>0</v>
      </c>
      <c r="H90" s="1065">
        <v>0</v>
      </c>
      <c r="I90" s="1065">
        <v>11340312</v>
      </c>
    </row>
    <row r="91" spans="1:9" x14ac:dyDescent="0.2">
      <c r="A91" s="1060" t="s">
        <v>558</v>
      </c>
      <c r="B91" s="1061" t="s">
        <v>780</v>
      </c>
      <c r="C91" s="1062">
        <v>0</v>
      </c>
      <c r="D91" s="1062">
        <v>0</v>
      </c>
      <c r="E91" s="1062">
        <v>16513989</v>
      </c>
      <c r="F91" s="1062">
        <v>0</v>
      </c>
      <c r="G91" s="1062">
        <v>5173677</v>
      </c>
      <c r="H91" s="1062">
        <v>0</v>
      </c>
      <c r="I91" s="1062">
        <v>21687666</v>
      </c>
    </row>
    <row r="92" spans="1:9" x14ac:dyDescent="0.2">
      <c r="A92" s="1063" t="s">
        <v>562</v>
      </c>
      <c r="B92" s="1064" t="s">
        <v>782</v>
      </c>
      <c r="C92" s="1065">
        <v>339672</v>
      </c>
      <c r="D92" s="1065">
        <v>0</v>
      </c>
      <c r="E92" s="1065">
        <v>861628</v>
      </c>
      <c r="F92" s="1065">
        <v>0</v>
      </c>
      <c r="G92" s="1065">
        <v>0</v>
      </c>
      <c r="H92" s="1065">
        <v>0</v>
      </c>
      <c r="I92" s="1065">
        <v>1201300</v>
      </c>
    </row>
    <row r="93" spans="1:9" x14ac:dyDescent="0.2">
      <c r="A93" s="1063" t="s">
        <v>568</v>
      </c>
      <c r="B93" s="1064" t="s">
        <v>784</v>
      </c>
      <c r="C93" s="1065">
        <v>0</v>
      </c>
      <c r="D93" s="1065">
        <v>0</v>
      </c>
      <c r="E93" s="1065">
        <v>11340312</v>
      </c>
      <c r="F93" s="1065">
        <v>0</v>
      </c>
      <c r="G93" s="1065">
        <v>5173677</v>
      </c>
      <c r="H93" s="1065">
        <v>0</v>
      </c>
      <c r="I93" s="1065">
        <v>16513989</v>
      </c>
    </row>
    <row r="94" spans="1:9" x14ac:dyDescent="0.2">
      <c r="A94" s="1060" t="s">
        <v>570</v>
      </c>
      <c r="B94" s="1061" t="s">
        <v>785</v>
      </c>
      <c r="C94" s="1062">
        <v>339672</v>
      </c>
      <c r="D94" s="1062">
        <v>0</v>
      </c>
      <c r="E94" s="1062">
        <v>12201940</v>
      </c>
      <c r="F94" s="1062">
        <v>0</v>
      </c>
      <c r="G94" s="1062">
        <v>5173677</v>
      </c>
      <c r="H94" s="1062">
        <v>0</v>
      </c>
      <c r="I94" s="1062">
        <v>17715289</v>
      </c>
    </row>
    <row r="95" spans="1:9" x14ac:dyDescent="0.2">
      <c r="A95" s="1060" t="s">
        <v>572</v>
      </c>
      <c r="B95" s="1061" t="s">
        <v>786</v>
      </c>
      <c r="C95" s="1062">
        <v>29134</v>
      </c>
      <c r="D95" s="1062">
        <v>0</v>
      </c>
      <c r="E95" s="1062">
        <v>64969697</v>
      </c>
      <c r="F95" s="1062">
        <v>0</v>
      </c>
      <c r="G95" s="1062">
        <v>0</v>
      </c>
      <c r="H95" s="1062">
        <v>0</v>
      </c>
      <c r="I95" s="1062">
        <v>64998831</v>
      </c>
    </row>
    <row r="96" spans="1:9" x14ac:dyDescent="0.2">
      <c r="A96" s="1060" t="s">
        <v>574</v>
      </c>
      <c r="B96" s="1061" t="s">
        <v>787</v>
      </c>
      <c r="C96" s="1062">
        <v>368806</v>
      </c>
      <c r="D96" s="1062">
        <v>0</v>
      </c>
      <c r="E96" s="1062">
        <v>56963340</v>
      </c>
      <c r="F96" s="1062">
        <v>0</v>
      </c>
      <c r="G96" s="1062">
        <v>0</v>
      </c>
      <c r="H96" s="1062">
        <v>0</v>
      </c>
      <c r="I96" s="1062">
        <v>57332146</v>
      </c>
    </row>
    <row r="97" spans="1:9" x14ac:dyDescent="0.2">
      <c r="A97" s="1063" t="s">
        <v>576</v>
      </c>
      <c r="B97" s="1064" t="s">
        <v>788</v>
      </c>
      <c r="C97" s="1065">
        <v>0</v>
      </c>
      <c r="D97" s="1065">
        <v>0</v>
      </c>
      <c r="E97" s="1065">
        <v>5285130</v>
      </c>
      <c r="F97" s="1065">
        <v>0</v>
      </c>
      <c r="G97" s="1065">
        <v>0</v>
      </c>
      <c r="H97" s="1065">
        <v>0</v>
      </c>
      <c r="I97" s="1065">
        <v>5285130</v>
      </c>
    </row>
    <row r="98" spans="1:9" x14ac:dyDescent="0.2">
      <c r="A98" s="1063" t="s">
        <v>578</v>
      </c>
      <c r="B98" s="1064" t="s">
        <v>789</v>
      </c>
      <c r="C98" s="1065">
        <v>339672</v>
      </c>
      <c r="D98" s="1065">
        <v>0</v>
      </c>
      <c r="E98" s="1065">
        <v>861628</v>
      </c>
      <c r="F98" s="1065">
        <v>0</v>
      </c>
      <c r="G98" s="1065">
        <v>0</v>
      </c>
      <c r="H98" s="1065">
        <v>0</v>
      </c>
      <c r="I98" s="1065">
        <v>1201300</v>
      </c>
    </row>
    <row r="99" spans="1:9" ht="25.5" x14ac:dyDescent="0.2">
      <c r="A99" s="1060" t="s">
        <v>580</v>
      </c>
      <c r="B99" s="1061" t="s">
        <v>790</v>
      </c>
      <c r="C99" s="1062">
        <v>29134</v>
      </c>
      <c r="D99" s="1062">
        <v>0</v>
      </c>
      <c r="E99" s="1062">
        <v>61386842</v>
      </c>
      <c r="F99" s="1062">
        <v>0</v>
      </c>
      <c r="G99" s="1062">
        <v>0</v>
      </c>
      <c r="H99" s="1062">
        <v>0</v>
      </c>
      <c r="I99" s="1062">
        <v>61415976</v>
      </c>
    </row>
    <row r="100" spans="1:9" x14ac:dyDescent="0.2">
      <c r="A100" s="1060" t="s">
        <v>590</v>
      </c>
      <c r="B100" s="1061" t="s">
        <v>793</v>
      </c>
      <c r="C100" s="1062">
        <v>29134</v>
      </c>
      <c r="D100" s="1062">
        <v>0</v>
      </c>
      <c r="E100" s="1062">
        <v>61386842</v>
      </c>
      <c r="F100" s="1062">
        <v>0</v>
      </c>
      <c r="G100" s="1062">
        <v>0</v>
      </c>
      <c r="H100" s="1062">
        <v>0</v>
      </c>
      <c r="I100" s="1062">
        <v>61415976</v>
      </c>
    </row>
    <row r="101" spans="1:9" x14ac:dyDescent="0.2">
      <c r="A101" s="1060" t="s">
        <v>633</v>
      </c>
      <c r="B101" s="1061" t="s">
        <v>794</v>
      </c>
      <c r="C101" s="1062">
        <v>0</v>
      </c>
      <c r="D101" s="1062">
        <v>0</v>
      </c>
      <c r="E101" s="1062">
        <v>3582855</v>
      </c>
      <c r="F101" s="1062">
        <v>0</v>
      </c>
      <c r="G101" s="1062">
        <v>0</v>
      </c>
      <c r="H101" s="1062">
        <v>0</v>
      </c>
      <c r="I101" s="1062">
        <v>3582855</v>
      </c>
    </row>
    <row r="102" spans="1:9" x14ac:dyDescent="0.2">
      <c r="A102" s="1063" t="s">
        <v>635</v>
      </c>
      <c r="B102" s="1064" t="s">
        <v>795</v>
      </c>
      <c r="C102" s="1065">
        <v>29134</v>
      </c>
      <c r="D102" s="1065">
        <v>0</v>
      </c>
      <c r="E102" s="1065">
        <v>59075521</v>
      </c>
      <c r="F102" s="1065">
        <v>0</v>
      </c>
      <c r="G102" s="1065">
        <v>0</v>
      </c>
      <c r="H102" s="1065">
        <v>0</v>
      </c>
      <c r="I102" s="1065">
        <v>59104655</v>
      </c>
    </row>
  </sheetData>
  <mergeCells count="7">
    <mergeCell ref="A69:I69"/>
    <mergeCell ref="A86:I86"/>
    <mergeCell ref="A3:I3"/>
    <mergeCell ref="B1:I1"/>
    <mergeCell ref="A30:I30"/>
    <mergeCell ref="A4:I4"/>
    <mergeCell ref="A50:I50"/>
  </mergeCells>
  <pageMargins left="0.70866141732283472" right="0.70866141732283472" top="0.74803149606299213" bottom="0.74803149606299213" header="0.31496062992125984" footer="0.31496062992125984"/>
  <pageSetup paperSize="9" scale="36" orientation="portrait" r:id="rId1"/>
  <headerFooter>
    <oddHeader>&amp;RÉrték típus: Forint</oddHeader>
    <oddFooter>&amp;LAdatellenőrző kód: 10f-746670-57-603a4f56-1c-50-7f19654c-6b-1152-71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24</vt:i4>
      </vt:variant>
      <vt:variant>
        <vt:lpstr>Névvel ellátott tartományok</vt:lpstr>
      </vt:variant>
      <vt:variant>
        <vt:i4>4</vt:i4>
      </vt:variant>
    </vt:vector>
  </HeadingPairs>
  <TitlesOfParts>
    <vt:vector size="28" baseType="lpstr">
      <vt:lpstr>Össz.p-i.mérleg</vt:lpstr>
      <vt:lpstr>Konsz.mérleg</vt:lpstr>
      <vt:lpstr>Konsz.eredm.</vt:lpstr>
      <vt:lpstr>közhatalmi bev.</vt:lpstr>
      <vt:lpstr>tám.végl. pe.átv  </vt:lpstr>
      <vt:lpstr>közvetett t.</vt:lpstr>
      <vt:lpstr>mc.pe.átad</vt:lpstr>
      <vt:lpstr>maradvány</vt:lpstr>
      <vt:lpstr>Eszközök kim.</vt:lpstr>
      <vt:lpstr>vagyonkimutatás</vt:lpstr>
      <vt:lpstr>pü.mérleg Önkorm.</vt:lpstr>
      <vt:lpstr>pü.mérleg Hivatal</vt:lpstr>
      <vt:lpstr>püm. GAMESZ. </vt:lpstr>
      <vt:lpstr>püm Festetics</vt:lpstr>
      <vt:lpstr>püm-TASZII.</vt:lpstr>
      <vt:lpstr>létszám</vt:lpstr>
      <vt:lpstr>Kötváll ÖNK</vt:lpstr>
      <vt:lpstr>Helyi adó mérték</vt:lpstr>
      <vt:lpstr>részesedések</vt:lpstr>
      <vt:lpstr>pm keret felhasználás</vt:lpstr>
      <vt:lpstr>ellátottak önk.</vt:lpstr>
      <vt:lpstr>hitelállomány </vt:lpstr>
      <vt:lpstr>befejezetlen beruházások</vt:lpstr>
      <vt:lpstr>értékvesztés</vt:lpstr>
      <vt:lpstr>'ellátottak önk.'!Excel_BuiltIn_Print_Titles</vt:lpstr>
      <vt:lpstr>'ellátottak önk.'!Nyomtatási_cím</vt:lpstr>
      <vt:lpstr>mc.pe.átad!Nyomtatási_cím</vt:lpstr>
      <vt:lpstr>'tám.végl. pe.átv  '!Nyomtatási_cím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Szintén László</dc:creator>
  <cp:lastModifiedBy>Szintén László</cp:lastModifiedBy>
  <cp:lastPrinted>2025-05-21T09:21:48Z</cp:lastPrinted>
  <dcterms:created xsi:type="dcterms:W3CDTF">2025-05-13T09:01:22Z</dcterms:created>
  <dcterms:modified xsi:type="dcterms:W3CDTF">2025-05-21T10:17:07Z</dcterms:modified>
</cp:coreProperties>
</file>